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Print_Titles" localSheetId="0">'БЕЗ УЧЕТА СЧЕТОВ БЮДЖЕТА'!$8:$8</definedName>
    <definedName name="_xlnm.Print_Area" localSheetId="0">'БЕЗ УЧЕТА СЧЕТОВ БЮДЖЕТА'!$A$1:$J$595</definedName>
  </definedNames>
  <calcPr fullCalcOnLoad="1"/>
</workbook>
</file>

<file path=xl/sharedStrings.xml><?xml version="1.0" encoding="utf-8"?>
<sst xmlns="http://schemas.openxmlformats.org/spreadsheetml/2006/main" count="2380" uniqueCount="475">
  <si>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</si>
  <si>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</si>
  <si>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</si>
  <si>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</si>
  <si>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</si>
  <si>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</si>
  <si>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</si>
  <si>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</si>
  <si>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</si>
  <si>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</si>
  <si>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</si>
  <si>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</si>
  <si>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</si>
  <si>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</si>
  <si>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</si>
  <si>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</si>
  <si>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</si>
  <si>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</si>
  <si>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</si>
  <si>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</si>
  <si>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</si>
  <si>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</si>
  <si>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</si>
  <si>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</si>
  <si>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</si>
  <si>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</si>
  <si>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</si>
  <si>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</si>
  <si>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</si>
  <si>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</si>
  <si>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</si>
  <si>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</si>
  <si>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</si>
  <si>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</si>
  <si>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</si>
  <si>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</si>
  <si>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</si>
  <si>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</si>
  <si>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</si>
  <si>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</si>
  <si>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</si>
  <si>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</si>
  <si>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</si>
  <si>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</si>
  <si>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</si>
  <si>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</si>
  <si>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</si>
  <si>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</si>
  <si>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</si>
  <si>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</si>
  <si>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</si>
  <si>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</si>
  <si>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</si>
  <si>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</si>
  <si>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</si>
  <si>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</si>
  <si>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</si>
  <si>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</si>
  <si>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</si>
  <si>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</si>
  <si>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</si>
  <si>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</si>
  <si>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</si>
  <si>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</si>
  <si>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</si>
  <si>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</si>
  <si>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</si>
  <si>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</si>
  <si>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</si>
  <si>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</si>
  <si>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</si>
  <si>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</si>
  <si>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</si>
  <si>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</si>
  <si>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</si>
  <si>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</si>
  <si>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</si>
  <si>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</si>
  <si>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</si>
  <si>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</si>
  <si>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</si>
  <si>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</si>
  <si>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</si>
  <si>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</si>
  <si>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</si>
  <si>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</si>
  <si>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</si>
  <si>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</si>
  <si>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</si>
  <si>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</si>
  <si>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</si>
  <si>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</si>
  <si>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</si>
  <si>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</si>
  <si>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</si>
  <si>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</si>
  <si>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</si>
  <si>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</si>
  <si>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</si>
  <si>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</si>
  <si>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</si>
  <si>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</si>
  <si>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</si>
  <si>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</si>
  <si>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</si>
  <si>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</si>
  <si>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</si>
  <si>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</si>
  <si>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</si>
  <si>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</si>
  <si>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</si>
  <si>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</si>
  <si>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</si>
  <si>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</si>
  <si>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</si>
  <si>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</si>
  <si>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</si>
  <si>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</si>
  <si>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</si>
  <si>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</si>
  <si>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</si>
  <si>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</si>
  <si>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</si>
  <si>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</si>
  <si>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</si>
  <si>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</si>
  <si>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</si>
  <si>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</si>
  <si>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</si>
  <si>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</si>
  <si>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</si>
  <si>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</si>
  <si>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</si>
  <si>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</si>
  <si>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</si>
  <si>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</si>
  <si>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</si>
  <si>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</si>
  <si>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</si>
  <si>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</si>
  <si>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</si>
  <si>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</si>
  <si>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</si>
  <si>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</si>
  <si>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</si>
  <si>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</si>
  <si>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</si>
  <si>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</si>
  <si>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</si>
  <si>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</si>
  <si>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</si>
  <si>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</si>
  <si>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</si>
  <si>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</si>
  <si>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</si>
  <si>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</si>
  <si>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</si>
  <si>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</si>
  <si>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</si>
  <si>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</si>
  <si>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</si>
  <si>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</si>
  <si>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</si>
  <si>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</si>
  <si>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</si>
  <si>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</si>
  <si>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</si>
  <si>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</si>
  <si>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</si>
  <si>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</si>
  <si>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</si>
  <si>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</si>
  <si>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</si>
  <si>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</si>
  <si>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</si>
  <si>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</si>
  <si>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</si>
  <si>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</si>
  <si>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</si>
  <si>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</si>
  <si>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</si>
  <si>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</si>
  <si>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</si>
  <si>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</si>
  <si>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</si>
  <si>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</si>
  <si>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</si>
  <si>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</si>
  <si>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</si>
  <si>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</si>
  <si>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</si>
  <si>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</si>
  <si>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</si>
  <si>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</si>
  <si>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</si>
  <si>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</si>
  <si>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</si>
  <si>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</si>
  <si>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</si>
  <si>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</si>
  <si>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</si>
  <si>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</si>
  <si>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</si>
  <si>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</si>
  <si>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</si>
  <si>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</si>
  <si>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</si>
  <si>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</si>
  <si>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</si>
  <si>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</si>
  <si>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</si>
  <si>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</si>
  <si>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</si>
  <si>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</si>
  <si>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</si>
  <si>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</si>
  <si>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</si>
  <si>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</si>
  <si>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</si>
  <si>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</si>
  <si>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</si>
  <si>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</si>
  <si>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</si>
  <si>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</si>
  <si>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</si>
  <si>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</si>
  <si>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</si>
  <si>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</si>
  <si>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</si>
  <si>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</si>
  <si>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</si>
  <si>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</si>
  <si>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</si>
  <si>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</si>
  <si>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</si>
  <si>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</si>
  <si>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</si>
  <si>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</si>
  <si>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</si>
  <si>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9990059300</t>
  </si>
  <si>
    <t>9990000690</t>
  </si>
  <si>
    <t>9990093010</t>
  </si>
  <si>
    <t>9990093100</t>
  </si>
  <si>
    <t>9990093030</t>
  </si>
  <si>
    <t>0600000000</t>
  </si>
  <si>
    <t>0700000000</t>
  </si>
  <si>
    <t>1800000000</t>
  </si>
  <si>
    <t>9990051180</t>
  </si>
  <si>
    <t>9990002190</t>
  </si>
  <si>
    <t>9990093040</t>
  </si>
  <si>
    <t>1100000000</t>
  </si>
  <si>
    <t>1100092390</t>
  </si>
  <si>
    <t>1000000000</t>
  </si>
  <si>
    <t>0800000000</t>
  </si>
  <si>
    <t>1900000000</t>
  </si>
  <si>
    <t>9990093120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</si>
  <si>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</si>
  <si>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</si>
  <si>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</si>
  <si>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</si>
  <si>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</si>
  <si>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</si>
  <si>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</si>
  <si>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</si>
  <si>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</si>
  <si>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</si>
  <si>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</si>
  <si>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</si>
  <si>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</si>
  <si>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</si>
  <si>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</si>
  <si>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</si>
  <si>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</si>
  <si>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</si>
  <si>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</si>
  <si>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</si>
  <si>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</si>
  <si>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</si>
  <si>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</si>
  <si>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</si>
  <si>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</si>
  <si>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</si>
  <si>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</si>
  <si>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9990004910</t>
  </si>
  <si>
    <t>0100000000</t>
  </si>
  <si>
    <t>9990093090</t>
  </si>
  <si>
    <t>0500000000</t>
  </si>
  <si>
    <t>1500000000</t>
  </si>
  <si>
    <t>00000000000</t>
  </si>
  <si>
    <t>9990006500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</si>
  <si>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</si>
  <si>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</si>
  <si>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</si>
  <si>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</si>
  <si>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</si>
  <si>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</si>
  <si>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</si>
  <si>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</si>
  <si>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</si>
  <si>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</si>
  <si>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</si>
  <si>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</si>
  <si>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</si>
  <si>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</si>
  <si>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</si>
  <si>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</si>
  <si>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</si>
  <si>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812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</si>
  <si>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</si>
  <si>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</si>
  <si>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</si>
  <si>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</si>
  <si>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</si>
  <si>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</si>
  <si>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</si>
  <si>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</si>
  <si>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</si>
  <si>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</si>
  <si>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</si>
  <si>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</si>
  <si>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</si>
  <si>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</si>
  <si>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</si>
  <si>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</si>
  <si>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2500000000</t>
  </si>
  <si>
    <t>2600000000</t>
  </si>
  <si>
    <t>9990093110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</si>
  <si>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</si>
  <si>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</si>
  <si>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</si>
  <si>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</si>
  <si>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</si>
  <si>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</si>
  <si>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</si>
  <si>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</si>
  <si>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</si>
  <si>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</si>
  <si>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</si>
  <si>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9990000710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</si>
  <si>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</si>
  <si>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</si>
  <si>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</si>
  <si>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9990009100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</si>
  <si>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</si>
  <si>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</si>
  <si>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</si>
  <si>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</si>
  <si>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</si>
  <si>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</si>
  <si>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</si>
  <si>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</si>
  <si>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</si>
  <si>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</si>
  <si>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</si>
  <si>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</si>
  <si>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</si>
  <si>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9990093130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</si>
  <si>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</si>
  <si>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</si>
  <si>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</si>
  <si>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</si>
  <si>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</si>
  <si>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</si>
  <si>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</si>
  <si>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</si>
  <si>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</si>
  <si>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</si>
  <si>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</si>
  <si>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</si>
  <si>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</si>
  <si>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</si>
  <si>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</si>
  <si>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9990001690</t>
  </si>
  <si>
    <t>Обеспечение деятельности районных автономных муниципальных учреждений культуры</t>
  </si>
  <si>
    <t>1620002690</t>
  </si>
  <si>
    <t>МП "Молодежная политика Михайловского муниципального района"</t>
  </si>
  <si>
    <t>16100L5050</t>
  </si>
  <si>
    <t xml:space="preserve">Строительство Дома культуры в с. Первомайском </t>
  </si>
  <si>
    <t>0320093140</t>
  </si>
  <si>
    <t>99900M0820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</si>
  <si>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</si>
  <si>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</si>
  <si>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</si>
  <si>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</si>
  <si>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</si>
  <si>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</si>
  <si>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</si>
  <si>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</si>
  <si>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</si>
  <si>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</si>
  <si>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</si>
  <si>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</si>
  <si>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</si>
  <si>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</si>
  <si>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</si>
  <si>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</si>
  <si>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0340041690</t>
  </si>
  <si>
    <t>Противопожарная безопасность в бюджетных  общеобразовательных муниципальных учреждениях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</si>
  <si>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</si>
  <si>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</si>
  <si>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</si>
  <si>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</si>
  <si>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</si>
  <si>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031E250970</t>
  </si>
  <si>
    <t>033P592630</t>
  </si>
  <si>
    <t>Противопожарная безопасность в бюджетных муниципальных учреждениях дополнительного образования</t>
  </si>
  <si>
    <t>0340071690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</si>
  <si>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</si>
  <si>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</si>
  <si>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321</t>
  </si>
  <si>
    <t>Пособия, компенсации и иные социальные выплаты гражданам, кроме публичных нормативных обязательств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</si>
  <si>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</si>
  <si>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</si>
  <si>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150P552280</t>
  </si>
  <si>
    <t>9990007100</t>
  </si>
  <si>
    <t>0600010600</t>
  </si>
  <si>
    <t>0600010610</t>
  </si>
  <si>
    <t>0700010600</t>
  </si>
  <si>
    <t>0700010610</t>
  </si>
  <si>
    <t>1800010600</t>
  </si>
  <si>
    <t>1800010610</t>
  </si>
  <si>
    <t>2300010600</t>
  </si>
  <si>
    <t>2500010600</t>
  </si>
  <si>
    <t>2600010600</t>
  </si>
  <si>
    <t>1100010600</t>
  </si>
  <si>
    <t>1100010610</t>
  </si>
  <si>
    <t>1100010611</t>
  </si>
  <si>
    <t>1100010620</t>
  </si>
  <si>
    <t>0800010600</t>
  </si>
  <si>
    <t>0800010630</t>
  </si>
  <si>
    <t>9990010710</t>
  </si>
  <si>
    <t>2400010600</t>
  </si>
  <si>
    <t>1900010600</t>
  </si>
  <si>
    <t>1900010610</t>
  </si>
  <si>
    <t>9990010680</t>
  </si>
  <si>
    <t>03100P5200</t>
  </si>
  <si>
    <t>03100S5200</t>
  </si>
  <si>
    <t>2300011610</t>
  </si>
  <si>
    <t>Расходы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краевого бюджета</t>
  </si>
  <si>
    <t>033P5S2630</t>
  </si>
  <si>
    <t>Расходы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местног бюджета</t>
  </si>
  <si>
    <t>0400010600</t>
  </si>
  <si>
    <t>1200010600</t>
  </si>
  <si>
    <t>1300010600</t>
  </si>
  <si>
    <t>1610010600</t>
  </si>
  <si>
    <t>1630010600</t>
  </si>
  <si>
    <t>0330093140</t>
  </si>
  <si>
    <t>0500010600</t>
  </si>
  <si>
    <t>1500010600</t>
  </si>
  <si>
    <t>Расходы на оснащение объектов спортивной инфраструктуры спортивно-технологическим оборудованием</t>
  </si>
  <si>
    <t>9990010660</t>
  </si>
  <si>
    <t>9990010650</t>
  </si>
  <si>
    <t>150P592190</t>
  </si>
  <si>
    <t>150P5S2190</t>
  </si>
  <si>
    <t>Расходы на развитие спортивной инфраструктуры, находящейся в муниципальной собственности за счет краевого бюджета</t>
  </si>
  <si>
    <t>Мероприятия учреждений по развитию общего образования</t>
  </si>
  <si>
    <t>0310021691</t>
  </si>
  <si>
    <t>Мероприятия учреждений по развитию дошкольного образования</t>
  </si>
  <si>
    <t>0320021691</t>
  </si>
  <si>
    <t>Мероприятия учреждений по развитию дополнительного образования</t>
  </si>
  <si>
    <t>0330021691</t>
  </si>
  <si>
    <t>МП"Профилактика правонарушений в Михайловском муниципальном районе"</t>
  </si>
  <si>
    <t>0600011610</t>
  </si>
  <si>
    <t xml:space="preserve">Мероприятия районных бюджетных муниципальных учреждений по профилактике правонарушений </t>
  </si>
  <si>
    <t>Исполнено</t>
  </si>
  <si>
    <t>Субсидии автономным учреждениям на иные цели</t>
  </si>
  <si>
    <t>622</t>
  </si>
  <si>
    <t>Приложение 2 к решению Думы</t>
  </si>
  <si>
    <t>районного бюджета за 2019 год по разделам, подразделам, целевым статьям и видам расходов в соответствии с бюджетной классификацией РФ</t>
  </si>
  <si>
    <t>тыс.руб</t>
  </si>
  <si>
    <t>Годовой план на 01.01.2019</t>
  </si>
  <si>
    <t>Годовой план уточненный</t>
  </si>
  <si>
    <t>% исполнения к первоначально утвержденным расходам</t>
  </si>
  <si>
    <t>% исполнения к уточненным расходам</t>
  </si>
  <si>
    <t>района № 487 от 25.06.2020г.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</si>
</sst>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7" fontId="2" fillId="36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77" fontId="2" fillId="39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wrapText="1"/>
    </xf>
    <xf numFmtId="0" fontId="2" fillId="38" borderId="11" xfId="0" applyFont="1" applyFill="1" applyBorder="1" applyAlignment="1">
      <alignment horizontal="left" vertical="top" wrapText="1"/>
    </xf>
    <xf numFmtId="184" fontId="1" fillId="0" borderId="0" xfId="0" applyNumberFormat="1" applyFont="1" applyAlignment="1">
      <alignment/>
    </xf>
    <xf numFmtId="0" fontId="2" fillId="37" borderId="11" xfId="0" applyFont="1" applyFill="1" applyBorder="1" applyAlignment="1">
      <alignment horizontal="left" vertical="top" wrapText="1"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71" fontId="1" fillId="0" borderId="0" xfId="60" applyFont="1" applyAlignment="1">
      <alignment/>
    </xf>
    <xf numFmtId="0" fontId="2" fillId="0" borderId="10" xfId="0" applyFont="1" applyFill="1" applyBorder="1" applyAlignment="1">
      <alignment vertical="top" wrapText="1"/>
    </xf>
    <xf numFmtId="186" fontId="1" fillId="0" borderId="0" xfId="0" applyNumberFormat="1" applyFont="1" applyAlignment="1">
      <alignment/>
    </xf>
    <xf numFmtId="186" fontId="1" fillId="0" borderId="0" xfId="60" applyNumberFormat="1" applyFont="1" applyAlignment="1">
      <alignment shrinkToFit="1"/>
    </xf>
    <xf numFmtId="2" fontId="4" fillId="40" borderId="10" xfId="0" applyNumberFormat="1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vertical="top" wrapText="1"/>
    </xf>
    <xf numFmtId="49" fontId="2" fillId="12" borderId="10" xfId="0" applyNumberFormat="1" applyFont="1" applyFill="1" applyBorder="1" applyAlignment="1">
      <alignment horizontal="center" vertical="center" shrinkToFit="1"/>
    </xf>
    <xf numFmtId="49" fontId="7" fillId="12" borderId="10" xfId="0" applyNumberFormat="1" applyFont="1" applyFill="1" applyBorder="1" applyAlignment="1">
      <alignment horizontal="center" vertical="center" shrinkToFit="1"/>
    </xf>
    <xf numFmtId="177" fontId="2" fillId="12" borderId="10" xfId="0" applyNumberFormat="1" applyFont="1" applyFill="1" applyBorder="1" applyAlignment="1">
      <alignment horizontal="center" vertical="center" shrinkToFit="1"/>
    </xf>
    <xf numFmtId="177" fontId="5" fillId="36" borderId="11" xfId="0" applyNumberFormat="1" applyFont="1" applyFill="1" applyBorder="1" applyAlignment="1">
      <alignment horizontal="center" vertical="center" shrinkToFit="1"/>
    </xf>
    <xf numFmtId="177" fontId="1" fillId="0" borderId="0" xfId="0" applyNumberFormat="1" applyFont="1" applyAlignment="1">
      <alignment/>
    </xf>
    <xf numFmtId="177" fontId="2" fillId="35" borderId="11" xfId="0" applyNumberFormat="1" applyFont="1" applyFill="1" applyBorder="1" applyAlignment="1">
      <alignment horizontal="center" vertical="center" wrapText="1" shrinkToFit="1"/>
    </xf>
    <xf numFmtId="177" fontId="1" fillId="0" borderId="0" xfId="0" applyNumberFormat="1" applyFont="1" applyAlignment="1">
      <alignment wrapText="1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177" fontId="2" fillId="34" borderId="11" xfId="0" applyNumberFormat="1" applyFont="1" applyFill="1" applyBorder="1" applyAlignment="1">
      <alignment horizontal="center" vertical="center" shrinkToFit="1"/>
    </xf>
    <xf numFmtId="177" fontId="1" fillId="0" borderId="0" xfId="0" applyNumberFormat="1" applyFont="1" applyAlignment="1">
      <alignment shrinkToFit="1"/>
    </xf>
    <xf numFmtId="177" fontId="1" fillId="0" borderId="0" xfId="0" applyNumberFormat="1" applyFont="1" applyAlignment="1">
      <alignment/>
    </xf>
    <xf numFmtId="177" fontId="2" fillId="39" borderId="11" xfId="0" applyNumberFormat="1" applyFont="1" applyFill="1" applyBorder="1" applyAlignment="1">
      <alignment horizontal="center" vertical="center" shrinkToFit="1"/>
    </xf>
    <xf numFmtId="177" fontId="1" fillId="39" borderId="0" xfId="0" applyNumberFormat="1" applyFont="1" applyFill="1" applyAlignment="1">
      <alignment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7" fillId="35" borderId="11" xfId="0" applyNumberFormat="1" applyFont="1" applyFill="1" applyBorder="1" applyAlignment="1">
      <alignment horizontal="center" vertical="center" shrinkToFit="1"/>
    </xf>
    <xf numFmtId="177" fontId="2" fillId="37" borderId="12" xfId="0" applyNumberFormat="1" applyFont="1" applyFill="1" applyBorder="1" applyAlignment="1">
      <alignment horizontal="center" vertical="center" shrinkToFit="1"/>
    </xf>
    <xf numFmtId="177" fontId="2" fillId="37" borderId="13" xfId="0" applyNumberFormat="1" applyFont="1" applyFill="1" applyBorder="1" applyAlignment="1">
      <alignment horizontal="center" vertical="center" shrinkToFit="1"/>
    </xf>
    <xf numFmtId="177" fontId="2" fillId="12" borderId="12" xfId="0" applyNumberFormat="1" applyFont="1" applyFill="1" applyBorder="1" applyAlignment="1">
      <alignment horizontal="center" vertical="center" shrinkToFit="1"/>
    </xf>
    <xf numFmtId="177" fontId="2" fillId="12" borderId="13" xfId="0" applyNumberFormat="1" applyFont="1" applyFill="1" applyBorder="1" applyAlignment="1">
      <alignment horizontal="center" vertical="center" shrinkToFit="1"/>
    </xf>
    <xf numFmtId="177" fontId="1" fillId="12" borderId="0" xfId="0" applyNumberFormat="1" applyFont="1" applyFill="1" applyAlignment="1">
      <alignment/>
    </xf>
    <xf numFmtId="177" fontId="2" fillId="36" borderId="14" xfId="0" applyNumberFormat="1" applyFont="1" applyFill="1" applyBorder="1" applyAlignment="1">
      <alignment horizontal="center" vertical="center" shrinkToFit="1"/>
    </xf>
    <xf numFmtId="177" fontId="2" fillId="36" borderId="15" xfId="0" applyNumberFormat="1" applyFont="1" applyFill="1" applyBorder="1" applyAlignment="1">
      <alignment horizontal="center" vertical="center" shrinkToFit="1"/>
    </xf>
    <xf numFmtId="177" fontId="2" fillId="36" borderId="13" xfId="0" applyNumberFormat="1" applyFont="1" applyFill="1" applyBorder="1" applyAlignment="1">
      <alignment horizontal="center" vertical="center" shrinkToFit="1"/>
    </xf>
    <xf numFmtId="177" fontId="11" fillId="0" borderId="0" xfId="0" applyNumberFormat="1" applyFont="1" applyFill="1" applyBorder="1" applyAlignment="1">
      <alignment horizontal="center" vertical="center" shrinkToFit="1"/>
    </xf>
    <xf numFmtId="177" fontId="2" fillId="35" borderId="14" xfId="0" applyNumberFormat="1" applyFont="1" applyFill="1" applyBorder="1" applyAlignment="1">
      <alignment horizontal="center" vertical="center" shrinkToFit="1"/>
    </xf>
    <xf numFmtId="177" fontId="2" fillId="35" borderId="15" xfId="0" applyNumberFormat="1" applyFont="1" applyFill="1" applyBorder="1" applyAlignment="1">
      <alignment horizontal="center" vertical="center" shrinkToFit="1"/>
    </xf>
    <xf numFmtId="177" fontId="2" fillId="35" borderId="13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177" fontId="2" fillId="34" borderId="14" xfId="0" applyNumberFormat="1" applyFont="1" applyFill="1" applyBorder="1" applyAlignment="1">
      <alignment horizontal="center" vertical="center" shrinkToFit="1"/>
    </xf>
    <xf numFmtId="177" fontId="2" fillId="34" borderId="15" xfId="0" applyNumberFormat="1" applyFont="1" applyFill="1" applyBorder="1" applyAlignment="1">
      <alignment horizontal="center" vertical="center" shrinkToFit="1"/>
    </xf>
    <xf numFmtId="177" fontId="2" fillId="34" borderId="13" xfId="0" applyNumberFormat="1" applyFont="1" applyFill="1" applyBorder="1" applyAlignment="1">
      <alignment horizontal="center" vertical="center" shrinkToFit="1"/>
    </xf>
    <xf numFmtId="177" fontId="2" fillId="39" borderId="14" xfId="0" applyNumberFormat="1" applyFont="1" applyFill="1" applyBorder="1" applyAlignment="1">
      <alignment horizontal="center" vertical="center" shrinkToFit="1"/>
    </xf>
    <xf numFmtId="177" fontId="2" fillId="39" borderId="13" xfId="0" applyNumberFormat="1" applyFont="1" applyFill="1" applyBorder="1" applyAlignment="1">
      <alignment horizontal="center" vertical="center" shrinkToFit="1"/>
    </xf>
    <xf numFmtId="177" fontId="2" fillId="39" borderId="0" xfId="0" applyNumberFormat="1" applyFont="1" applyFill="1" applyBorder="1" applyAlignment="1">
      <alignment horizontal="center" vertical="center" shrinkToFit="1"/>
    </xf>
    <xf numFmtId="177" fontId="2" fillId="12" borderId="11" xfId="0" applyNumberFormat="1" applyFont="1" applyFill="1" applyBorder="1" applyAlignment="1">
      <alignment horizontal="center" vertical="center" shrinkToFit="1"/>
    </xf>
    <xf numFmtId="177" fontId="5" fillId="12" borderId="11" xfId="0" applyNumberFormat="1" applyFont="1" applyFill="1" applyBorder="1" applyAlignment="1">
      <alignment horizontal="center" vertical="center" shrinkToFit="1"/>
    </xf>
    <xf numFmtId="177" fontId="5" fillId="12" borderId="10" xfId="0" applyNumberFormat="1" applyFont="1" applyFill="1" applyBorder="1" applyAlignment="1">
      <alignment horizontal="center" vertical="center" shrinkToFit="1"/>
    </xf>
    <xf numFmtId="177" fontId="5" fillId="39" borderId="11" xfId="0" applyNumberFormat="1" applyFont="1" applyFill="1" applyBorder="1" applyAlignment="1">
      <alignment horizontal="center" vertical="center" shrinkToFit="1"/>
    </xf>
    <xf numFmtId="177" fontId="5" fillId="39" borderId="10" xfId="0" applyNumberFormat="1" applyFont="1" applyFill="1" applyBorder="1" applyAlignment="1">
      <alignment horizontal="center" vertical="center" shrinkToFit="1"/>
    </xf>
    <xf numFmtId="177" fontId="2" fillId="35" borderId="10" xfId="60" applyNumberFormat="1" applyFont="1" applyFill="1" applyBorder="1" applyAlignment="1">
      <alignment horizontal="center" vertical="center" shrinkToFit="1"/>
    </xf>
    <xf numFmtId="177" fontId="2" fillId="37" borderId="10" xfId="60" applyNumberFormat="1" applyFont="1" applyFill="1" applyBorder="1" applyAlignment="1">
      <alignment horizontal="center" vertical="center" shrinkToFit="1"/>
    </xf>
    <xf numFmtId="177" fontId="2" fillId="34" borderId="10" xfId="60" applyNumberFormat="1" applyFont="1" applyFill="1" applyBorder="1" applyAlignment="1">
      <alignment horizontal="center" vertical="center" shrinkToFit="1"/>
    </xf>
    <xf numFmtId="177" fontId="2" fillId="38" borderId="10" xfId="60" applyNumberFormat="1" applyFont="1" applyFill="1" applyBorder="1" applyAlignment="1">
      <alignment horizontal="center" vertical="center" shrinkToFit="1"/>
    </xf>
    <xf numFmtId="177" fontId="2" fillId="12" borderId="10" xfId="60" applyNumberFormat="1" applyFont="1" applyFill="1" applyBorder="1" applyAlignment="1">
      <alignment horizontal="center" vertical="center" shrinkToFit="1"/>
    </xf>
    <xf numFmtId="177" fontId="7" fillId="12" borderId="11" xfId="0" applyNumberFormat="1" applyFont="1" applyFill="1" applyBorder="1" applyAlignment="1">
      <alignment horizontal="center" vertical="center" shrinkToFit="1"/>
    </xf>
    <xf numFmtId="177" fontId="7" fillId="12" borderId="10" xfId="0" applyNumberFormat="1" applyFont="1" applyFill="1" applyBorder="1" applyAlignment="1">
      <alignment horizontal="center" vertical="center" shrinkToFit="1"/>
    </xf>
    <xf numFmtId="177" fontId="1" fillId="0" borderId="0" xfId="0" applyNumberFormat="1" applyFont="1" applyAlignment="1">
      <alignment horizontal="center"/>
    </xf>
    <xf numFmtId="177" fontId="2" fillId="34" borderId="16" xfId="0" applyNumberFormat="1" applyFont="1" applyFill="1" applyBorder="1" applyAlignment="1">
      <alignment horizontal="center" vertical="center" shrinkToFit="1"/>
    </xf>
    <xf numFmtId="177" fontId="2" fillId="39" borderId="16" xfId="0" applyNumberFormat="1" applyFont="1" applyFill="1" applyBorder="1" applyAlignment="1">
      <alignment horizontal="center" vertical="center" shrinkToFit="1"/>
    </xf>
    <xf numFmtId="177" fontId="5" fillId="38" borderId="16" xfId="0" applyNumberFormat="1" applyFont="1" applyFill="1" applyBorder="1" applyAlignment="1">
      <alignment horizontal="center" vertical="center" shrinkToFit="1"/>
    </xf>
    <xf numFmtId="171" fontId="1" fillId="0" borderId="0" xfId="0" applyNumberFormat="1" applyFont="1" applyAlignment="1">
      <alignment/>
    </xf>
    <xf numFmtId="171" fontId="48" fillId="0" borderId="0" xfId="60" applyFont="1" applyBorder="1" applyAlignment="1" applyProtection="1">
      <alignment horizontal="right" shrinkToFit="1"/>
      <protection/>
    </xf>
    <xf numFmtId="0" fontId="1" fillId="0" borderId="0" xfId="0" applyFont="1" applyBorder="1" applyAlignment="1">
      <alignment/>
    </xf>
    <xf numFmtId="0" fontId="3" fillId="33" borderId="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171" fontId="1" fillId="40" borderId="10" xfId="60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 shrinkToFit="1"/>
    </xf>
    <xf numFmtId="0" fontId="1" fillId="39" borderId="0" xfId="0" applyFont="1" applyFill="1" applyBorder="1" applyAlignment="1">
      <alignment/>
    </xf>
    <xf numFmtId="0" fontId="1" fillId="39" borderId="17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1" fillId="39" borderId="0" xfId="0" applyFont="1" applyFill="1" applyBorder="1" applyAlignment="1">
      <alignment wrapText="1" shrinkToFit="1"/>
    </xf>
    <xf numFmtId="0" fontId="1" fillId="39" borderId="0" xfId="0" applyFont="1" applyFill="1" applyBorder="1" applyAlignment="1">
      <alignment shrinkToFit="1"/>
    </xf>
    <xf numFmtId="0" fontId="8" fillId="39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03"/>
  <sheetViews>
    <sheetView showGridLines="0" tabSelected="1" zoomScale="120" zoomScaleNormal="120" zoomScalePageLayoutView="0" workbookViewId="0" topLeftCell="A1">
      <selection activeCell="I4" sqref="I4"/>
    </sheetView>
  </sheetViews>
  <sheetFormatPr defaultColWidth="9.00390625" defaultRowHeight="12.75" outlineLevelRow="6"/>
  <cols>
    <col min="1" max="1" width="45.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5.125" style="2" customWidth="1"/>
    <col min="7" max="7" width="17.375" style="2" customWidth="1"/>
    <col min="8" max="9" width="13.625" style="2" customWidth="1"/>
    <col min="10" max="10" width="14.25390625" style="2" customWidth="1"/>
    <col min="11" max="26" width="0" style="2" hidden="1" customWidth="1"/>
    <col min="27" max="27" width="9.125" style="2" hidden="1" customWidth="1"/>
    <col min="28" max="28" width="17.375" style="123" customWidth="1"/>
    <col min="29" max="29" width="16.75390625" style="2" customWidth="1"/>
    <col min="30" max="30" width="9.125" style="2" customWidth="1"/>
    <col min="31" max="31" width="18.25390625" style="2" customWidth="1"/>
    <col min="32" max="16384" width="9.125" style="2" customWidth="1"/>
  </cols>
  <sheetData>
    <row r="1" spans="2:11" ht="12.75">
      <c r="B1" s="132"/>
      <c r="C1" s="132"/>
      <c r="D1" s="132"/>
      <c r="I1" s="132" t="s">
        <v>467</v>
      </c>
      <c r="J1" s="132"/>
      <c r="K1" s="132"/>
    </row>
    <row r="2" spans="2:11" ht="12.75">
      <c r="B2" s="132"/>
      <c r="C2" s="132"/>
      <c r="D2" s="132"/>
      <c r="I2" s="132" t="s">
        <v>85</v>
      </c>
      <c r="J2" s="132"/>
      <c r="K2" s="132"/>
    </row>
    <row r="3" spans="2:11" ht="12.75">
      <c r="B3" s="132"/>
      <c r="C3" s="132"/>
      <c r="D3" s="132"/>
      <c r="I3" s="132" t="s">
        <v>474</v>
      </c>
      <c r="J3" s="132"/>
      <c r="K3" s="132"/>
    </row>
    <row r="5" spans="1:26" ht="30.75" customHeight="1">
      <c r="A5" s="127" t="s">
        <v>47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</row>
    <row r="6" spans="1:26" ht="57" customHeight="1">
      <c r="A6" s="131" t="s">
        <v>468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</row>
    <row r="7" spans="1:29" ht="15.75">
      <c r="A7" s="130" t="s">
        <v>469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C7" s="116"/>
    </row>
    <row r="8" spans="1:26" ht="63.75">
      <c r="A8" s="117" t="s">
        <v>0</v>
      </c>
      <c r="B8" s="117" t="s">
        <v>1</v>
      </c>
      <c r="C8" s="117" t="s">
        <v>2</v>
      </c>
      <c r="D8" s="117" t="s">
        <v>3</v>
      </c>
      <c r="E8" s="117" t="s">
        <v>4</v>
      </c>
      <c r="F8" s="117" t="s">
        <v>470</v>
      </c>
      <c r="G8" s="117" t="s">
        <v>471</v>
      </c>
      <c r="H8" s="118" t="s">
        <v>464</v>
      </c>
      <c r="I8" s="118" t="s">
        <v>472</v>
      </c>
      <c r="J8" s="119" t="s">
        <v>473</v>
      </c>
      <c r="K8" s="51" t="s">
        <v>25</v>
      </c>
      <c r="L8" s="4" t="s">
        <v>25</v>
      </c>
      <c r="M8" s="4" t="s">
        <v>25</v>
      </c>
      <c r="N8" s="4" t="s">
        <v>25</v>
      </c>
      <c r="O8" s="4" t="s">
        <v>25</v>
      </c>
      <c r="P8" s="4" t="s">
        <v>25</v>
      </c>
      <c r="Q8" s="4" t="s">
        <v>25</v>
      </c>
      <c r="R8" s="4" t="s">
        <v>25</v>
      </c>
      <c r="S8" s="4" t="s">
        <v>25</v>
      </c>
      <c r="T8" s="4" t="s">
        <v>25</v>
      </c>
      <c r="U8" s="4" t="s">
        <v>25</v>
      </c>
      <c r="V8" s="4" t="s">
        <v>25</v>
      </c>
      <c r="W8" s="4" t="s">
        <v>25</v>
      </c>
      <c r="X8" s="4" t="s">
        <v>25</v>
      </c>
      <c r="Y8" s="4" t="s">
        <v>25</v>
      </c>
      <c r="Z8" s="4" t="s">
        <v>25</v>
      </c>
    </row>
    <row r="9" spans="1:27" ht="18.75" customHeight="1" outlineLevel="2">
      <c r="A9" s="12" t="s">
        <v>61</v>
      </c>
      <c r="B9" s="13" t="s">
        <v>60</v>
      </c>
      <c r="C9" s="13" t="s">
        <v>230</v>
      </c>
      <c r="D9" s="13" t="s">
        <v>5</v>
      </c>
      <c r="E9" s="13"/>
      <c r="F9" s="38">
        <f>F10+F18+F41+F61+F75+F80+F55+F69</f>
        <v>91232.56400000001</v>
      </c>
      <c r="G9" s="38">
        <f>G10+G18+G41+G61+G75+G80+G55+G69</f>
        <v>128769.69561000002</v>
      </c>
      <c r="H9" s="38">
        <f>H10+H18+H41+H61+H75+H80+H55+H69</f>
        <v>114116.10800000002</v>
      </c>
      <c r="I9" s="120">
        <f>H9/F9*100</f>
        <v>125.08264921722467</v>
      </c>
      <c r="J9" s="61">
        <f aca="true" t="shared" si="0" ref="J9:J15">H9/G9*100</f>
        <v>88.620313544593</v>
      </c>
      <c r="K9" s="66" t="e">
        <f>K10+K18+K41+#REF!+K61+#REF!+K75+K80+#REF!</f>
        <v>#REF!</v>
      </c>
      <c r="L9" s="38" t="e">
        <f>L10+L18+L41+#REF!+L61+#REF!+L75+L80+#REF!</f>
        <v>#REF!</v>
      </c>
      <c r="M9" s="38" t="e">
        <f>M10+M18+M41+#REF!+M61+#REF!+M75+M80+#REF!</f>
        <v>#REF!</v>
      </c>
      <c r="N9" s="38" t="e">
        <f>N10+N18+N41+#REF!+N61+#REF!+N75+N80+#REF!</f>
        <v>#REF!</v>
      </c>
      <c r="O9" s="38" t="e">
        <f>O10+O18+O41+#REF!+O61+#REF!+O75+O80+#REF!</f>
        <v>#REF!</v>
      </c>
      <c r="P9" s="38" t="e">
        <f>P10+P18+P41+#REF!+P61+#REF!+P75+P80+#REF!</f>
        <v>#REF!</v>
      </c>
      <c r="Q9" s="38" t="e">
        <f>Q10+Q18+Q41+#REF!+Q61+#REF!+Q75+Q80+#REF!</f>
        <v>#REF!</v>
      </c>
      <c r="R9" s="38" t="e">
        <f>R10+R18+R41+#REF!+R61+#REF!+R75+R80+#REF!</f>
        <v>#REF!</v>
      </c>
      <c r="S9" s="38" t="e">
        <f>S10+S18+S41+#REF!+S61+#REF!+S75+S80+#REF!</f>
        <v>#REF!</v>
      </c>
      <c r="T9" s="38" t="e">
        <f>T10+T18+T41+#REF!+T61+#REF!+T75+T80+#REF!</f>
        <v>#REF!</v>
      </c>
      <c r="U9" s="38" t="e">
        <f>U10+U18+U41+#REF!+U61+#REF!+U75+U80+#REF!</f>
        <v>#REF!</v>
      </c>
      <c r="V9" s="38" t="e">
        <f>V10+V18+V41+#REF!+V61+#REF!+V75+V80+#REF!</f>
        <v>#REF!</v>
      </c>
      <c r="W9" s="38" t="e">
        <f>W10+W18+W41+#REF!+W61+#REF!+W75+W80+#REF!</f>
        <v>#REF!</v>
      </c>
      <c r="X9" s="38" t="e">
        <f>X10+X18+X41+#REF!+X61+#REF!+X75+X80+#REF!</f>
        <v>#REF!</v>
      </c>
      <c r="Y9" s="38" t="e">
        <f>Y10+Y18+Y41+#REF!+Y61+#REF!+Y75+Y80+#REF!</f>
        <v>#REF!</v>
      </c>
      <c r="Z9" s="38" t="e">
        <f>Z10+Z18+Z41+#REF!+Z61+#REF!+Z75+Z80+#REF!</f>
        <v>#REF!</v>
      </c>
      <c r="AA9" s="67"/>
    </row>
    <row r="10" spans="1:28" s="21" customFormat="1" ht="33" customHeight="1" outlineLevel="3">
      <c r="A10" s="18" t="s">
        <v>26</v>
      </c>
      <c r="B10" s="20" t="s">
        <v>6</v>
      </c>
      <c r="C10" s="20" t="s">
        <v>230</v>
      </c>
      <c r="D10" s="20" t="s">
        <v>5</v>
      </c>
      <c r="E10" s="20"/>
      <c r="F10" s="56">
        <f aca="true" t="shared" si="1" ref="F10:H13">F11</f>
        <v>2203</v>
      </c>
      <c r="G10" s="56">
        <f t="shared" si="1"/>
        <v>2610.67446</v>
      </c>
      <c r="H10" s="56">
        <f t="shared" si="1"/>
        <v>2610.675</v>
      </c>
      <c r="I10" s="120">
        <f aca="true" t="shared" si="2" ref="I10:I73">H10/F10*100</f>
        <v>118.50544711756696</v>
      </c>
      <c r="J10" s="61">
        <f t="shared" si="0"/>
        <v>100.00002068431006</v>
      </c>
      <c r="K10" s="68">
        <f aca="true" t="shared" si="3" ref="K10:Z10">K11</f>
        <v>1204.8</v>
      </c>
      <c r="L10" s="56">
        <f t="shared" si="3"/>
        <v>1204.8</v>
      </c>
      <c r="M10" s="56">
        <f t="shared" si="3"/>
        <v>1204.8</v>
      </c>
      <c r="N10" s="56">
        <f t="shared" si="3"/>
        <v>1204.8</v>
      </c>
      <c r="O10" s="56">
        <f t="shared" si="3"/>
        <v>1204.8</v>
      </c>
      <c r="P10" s="56">
        <f t="shared" si="3"/>
        <v>1204.8</v>
      </c>
      <c r="Q10" s="56">
        <f t="shared" si="3"/>
        <v>1204.8</v>
      </c>
      <c r="R10" s="56">
        <f t="shared" si="3"/>
        <v>1204.8</v>
      </c>
      <c r="S10" s="56">
        <f t="shared" si="3"/>
        <v>1204.8</v>
      </c>
      <c r="T10" s="56">
        <f t="shared" si="3"/>
        <v>1204.8</v>
      </c>
      <c r="U10" s="56">
        <f t="shared" si="3"/>
        <v>1204.8</v>
      </c>
      <c r="V10" s="56">
        <f t="shared" si="3"/>
        <v>1204.8</v>
      </c>
      <c r="W10" s="56">
        <f t="shared" si="3"/>
        <v>1204.8</v>
      </c>
      <c r="X10" s="56">
        <f t="shared" si="3"/>
        <v>1204.8</v>
      </c>
      <c r="Y10" s="56">
        <f t="shared" si="3"/>
        <v>1204.8</v>
      </c>
      <c r="Z10" s="56">
        <f t="shared" si="3"/>
        <v>1204.8</v>
      </c>
      <c r="AA10" s="69"/>
      <c r="AB10" s="124"/>
    </row>
    <row r="11" spans="1:27" ht="34.5" customHeight="1" outlineLevel="3">
      <c r="A11" s="15" t="s">
        <v>128</v>
      </c>
      <c r="B11" s="8" t="s">
        <v>6</v>
      </c>
      <c r="C11" s="8" t="s">
        <v>231</v>
      </c>
      <c r="D11" s="8" t="s">
        <v>5</v>
      </c>
      <c r="E11" s="8"/>
      <c r="F11" s="39">
        <f t="shared" si="1"/>
        <v>2203</v>
      </c>
      <c r="G11" s="39">
        <f t="shared" si="1"/>
        <v>2610.67446</v>
      </c>
      <c r="H11" s="39">
        <f t="shared" si="1"/>
        <v>2610.675</v>
      </c>
      <c r="I11" s="120">
        <f t="shared" si="2"/>
        <v>118.50544711756696</v>
      </c>
      <c r="J11" s="61">
        <f t="shared" si="0"/>
        <v>100.00002068431006</v>
      </c>
      <c r="K11" s="70">
        <f aca="true" t="shared" si="4" ref="K11:Z11">K13</f>
        <v>1204.8</v>
      </c>
      <c r="L11" s="39">
        <f t="shared" si="4"/>
        <v>1204.8</v>
      </c>
      <c r="M11" s="39">
        <f t="shared" si="4"/>
        <v>1204.8</v>
      </c>
      <c r="N11" s="39">
        <f t="shared" si="4"/>
        <v>1204.8</v>
      </c>
      <c r="O11" s="39">
        <f t="shared" si="4"/>
        <v>1204.8</v>
      </c>
      <c r="P11" s="39">
        <f t="shared" si="4"/>
        <v>1204.8</v>
      </c>
      <c r="Q11" s="39">
        <f t="shared" si="4"/>
        <v>1204.8</v>
      </c>
      <c r="R11" s="39">
        <f t="shared" si="4"/>
        <v>1204.8</v>
      </c>
      <c r="S11" s="39">
        <f t="shared" si="4"/>
        <v>1204.8</v>
      </c>
      <c r="T11" s="39">
        <f t="shared" si="4"/>
        <v>1204.8</v>
      </c>
      <c r="U11" s="39">
        <f t="shared" si="4"/>
        <v>1204.8</v>
      </c>
      <c r="V11" s="39">
        <f t="shared" si="4"/>
        <v>1204.8</v>
      </c>
      <c r="W11" s="39">
        <f t="shared" si="4"/>
        <v>1204.8</v>
      </c>
      <c r="X11" s="39">
        <f t="shared" si="4"/>
        <v>1204.8</v>
      </c>
      <c r="Y11" s="39">
        <f t="shared" si="4"/>
        <v>1204.8</v>
      </c>
      <c r="Z11" s="39">
        <f t="shared" si="4"/>
        <v>1204.8</v>
      </c>
      <c r="AA11" s="67"/>
    </row>
    <row r="12" spans="1:27" ht="35.25" customHeight="1" outlineLevel="3">
      <c r="A12" s="15" t="s">
        <v>130</v>
      </c>
      <c r="B12" s="8" t="s">
        <v>6</v>
      </c>
      <c r="C12" s="8" t="s">
        <v>232</v>
      </c>
      <c r="D12" s="8" t="s">
        <v>5</v>
      </c>
      <c r="E12" s="8"/>
      <c r="F12" s="39">
        <f t="shared" si="1"/>
        <v>2203</v>
      </c>
      <c r="G12" s="39">
        <f t="shared" si="1"/>
        <v>2610.67446</v>
      </c>
      <c r="H12" s="39">
        <f t="shared" si="1"/>
        <v>2610.675</v>
      </c>
      <c r="I12" s="120">
        <f t="shared" si="2"/>
        <v>118.50544711756696</v>
      </c>
      <c r="J12" s="61">
        <f t="shared" si="0"/>
        <v>100.00002068431006</v>
      </c>
      <c r="K12" s="70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67"/>
    </row>
    <row r="13" spans="1:27" ht="31.5" outlineLevel="4">
      <c r="A13" s="25" t="s">
        <v>129</v>
      </c>
      <c r="B13" s="14" t="s">
        <v>6</v>
      </c>
      <c r="C13" s="14" t="s">
        <v>233</v>
      </c>
      <c r="D13" s="14" t="s">
        <v>5</v>
      </c>
      <c r="E13" s="14"/>
      <c r="F13" s="40">
        <f t="shared" si="1"/>
        <v>2203</v>
      </c>
      <c r="G13" s="40">
        <f t="shared" si="1"/>
        <v>2610.67446</v>
      </c>
      <c r="H13" s="40">
        <f t="shared" si="1"/>
        <v>2610.675</v>
      </c>
      <c r="I13" s="120">
        <f t="shared" si="2"/>
        <v>118.50544711756696</v>
      </c>
      <c r="J13" s="61">
        <f t="shared" si="0"/>
        <v>100.00002068431006</v>
      </c>
      <c r="K13" s="71">
        <f aca="true" t="shared" si="5" ref="K13:Z13">K15</f>
        <v>1204.8</v>
      </c>
      <c r="L13" s="41">
        <f t="shared" si="5"/>
        <v>1204.8</v>
      </c>
      <c r="M13" s="41">
        <f t="shared" si="5"/>
        <v>1204.8</v>
      </c>
      <c r="N13" s="41">
        <f t="shared" si="5"/>
        <v>1204.8</v>
      </c>
      <c r="O13" s="41">
        <f t="shared" si="5"/>
        <v>1204.8</v>
      </c>
      <c r="P13" s="41">
        <f t="shared" si="5"/>
        <v>1204.8</v>
      </c>
      <c r="Q13" s="41">
        <f t="shared" si="5"/>
        <v>1204.8</v>
      </c>
      <c r="R13" s="41">
        <f t="shared" si="5"/>
        <v>1204.8</v>
      </c>
      <c r="S13" s="41">
        <f t="shared" si="5"/>
        <v>1204.8</v>
      </c>
      <c r="T13" s="41">
        <f t="shared" si="5"/>
        <v>1204.8</v>
      </c>
      <c r="U13" s="41">
        <f t="shared" si="5"/>
        <v>1204.8</v>
      </c>
      <c r="V13" s="41">
        <f t="shared" si="5"/>
        <v>1204.8</v>
      </c>
      <c r="W13" s="41">
        <f t="shared" si="5"/>
        <v>1204.8</v>
      </c>
      <c r="X13" s="41">
        <f t="shared" si="5"/>
        <v>1204.8</v>
      </c>
      <c r="Y13" s="41">
        <f t="shared" si="5"/>
        <v>1204.8</v>
      </c>
      <c r="Z13" s="41">
        <f t="shared" si="5"/>
        <v>1204.8</v>
      </c>
      <c r="AA13" s="67"/>
    </row>
    <row r="14" spans="1:27" ht="31.5" outlineLevel="4">
      <c r="A14" s="5" t="s">
        <v>89</v>
      </c>
      <c r="B14" s="6" t="s">
        <v>6</v>
      </c>
      <c r="C14" s="6" t="s">
        <v>233</v>
      </c>
      <c r="D14" s="6" t="s">
        <v>88</v>
      </c>
      <c r="E14" s="6"/>
      <c r="F14" s="41">
        <f>F15+F16+F17</f>
        <v>2203</v>
      </c>
      <c r="G14" s="41">
        <f>G15+G16+G17</f>
        <v>2610.67446</v>
      </c>
      <c r="H14" s="41">
        <f>H15+H16+H17</f>
        <v>2610.675</v>
      </c>
      <c r="I14" s="120">
        <f t="shared" si="2"/>
        <v>118.50544711756696</v>
      </c>
      <c r="J14" s="61">
        <f t="shared" si="0"/>
        <v>100.00002068431006</v>
      </c>
      <c r="K14" s="7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67"/>
    </row>
    <row r="15" spans="1:27" ht="17.25" customHeight="1" outlineLevel="5">
      <c r="A15" s="23" t="s">
        <v>223</v>
      </c>
      <c r="B15" s="24" t="s">
        <v>6</v>
      </c>
      <c r="C15" s="24" t="s">
        <v>233</v>
      </c>
      <c r="D15" s="24" t="s">
        <v>86</v>
      </c>
      <c r="E15" s="24"/>
      <c r="F15" s="42">
        <v>1785</v>
      </c>
      <c r="G15" s="42">
        <v>2122.80092</v>
      </c>
      <c r="H15" s="42">
        <v>2122.801</v>
      </c>
      <c r="I15" s="120">
        <f t="shared" si="2"/>
        <v>118.92442577030813</v>
      </c>
      <c r="J15" s="61">
        <f t="shared" si="0"/>
        <v>100.00000376860585</v>
      </c>
      <c r="K15" s="71">
        <v>1204.8</v>
      </c>
      <c r="L15" s="41">
        <v>1204.8</v>
      </c>
      <c r="M15" s="41">
        <v>1204.8</v>
      </c>
      <c r="N15" s="41">
        <v>1204.8</v>
      </c>
      <c r="O15" s="41">
        <v>1204.8</v>
      </c>
      <c r="P15" s="41">
        <v>1204.8</v>
      </c>
      <c r="Q15" s="41">
        <v>1204.8</v>
      </c>
      <c r="R15" s="41">
        <v>1204.8</v>
      </c>
      <c r="S15" s="41">
        <v>1204.8</v>
      </c>
      <c r="T15" s="41">
        <v>1204.8</v>
      </c>
      <c r="U15" s="41">
        <v>1204.8</v>
      </c>
      <c r="V15" s="41">
        <v>1204.8</v>
      </c>
      <c r="W15" s="41">
        <v>1204.8</v>
      </c>
      <c r="X15" s="41">
        <v>1204.8</v>
      </c>
      <c r="Y15" s="41">
        <v>1204.8</v>
      </c>
      <c r="Z15" s="41">
        <v>1204.8</v>
      </c>
      <c r="AA15" s="67"/>
    </row>
    <row r="16" spans="1:27" ht="34.5" customHeight="1" outlineLevel="5">
      <c r="A16" s="23" t="s">
        <v>228</v>
      </c>
      <c r="B16" s="24" t="s">
        <v>6</v>
      </c>
      <c r="C16" s="24" t="s">
        <v>233</v>
      </c>
      <c r="D16" s="24" t="s">
        <v>87</v>
      </c>
      <c r="E16" s="24"/>
      <c r="F16" s="42">
        <v>0</v>
      </c>
      <c r="G16" s="42">
        <v>0</v>
      </c>
      <c r="H16" s="42">
        <v>0</v>
      </c>
      <c r="I16" s="120" t="e">
        <f t="shared" si="2"/>
        <v>#DIV/0!</v>
      </c>
      <c r="J16" s="61">
        <v>0</v>
      </c>
      <c r="K16" s="7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67"/>
    </row>
    <row r="17" spans="1:27" ht="50.25" customHeight="1" outlineLevel="5">
      <c r="A17" s="23" t="s">
        <v>224</v>
      </c>
      <c r="B17" s="24" t="s">
        <v>6</v>
      </c>
      <c r="C17" s="24" t="s">
        <v>233</v>
      </c>
      <c r="D17" s="24" t="s">
        <v>225</v>
      </c>
      <c r="E17" s="24"/>
      <c r="F17" s="42">
        <v>418</v>
      </c>
      <c r="G17" s="42">
        <v>487.87354</v>
      </c>
      <c r="H17" s="42">
        <v>487.874</v>
      </c>
      <c r="I17" s="120">
        <f t="shared" si="2"/>
        <v>116.71626794258374</v>
      </c>
      <c r="J17" s="61">
        <f aca="true" t="shared" si="6" ref="J17:J30">H17/G17*100</f>
        <v>100.0000942867285</v>
      </c>
      <c r="K17" s="7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67"/>
    </row>
    <row r="18" spans="1:27" ht="47.25" customHeight="1" outlineLevel="6">
      <c r="A18" s="7" t="s">
        <v>27</v>
      </c>
      <c r="B18" s="8" t="s">
        <v>19</v>
      </c>
      <c r="C18" s="8" t="s">
        <v>230</v>
      </c>
      <c r="D18" s="8" t="s">
        <v>5</v>
      </c>
      <c r="E18" s="8"/>
      <c r="F18" s="39">
        <f aca="true" t="shared" si="7" ref="F18:H19">F19</f>
        <v>4721.9</v>
      </c>
      <c r="G18" s="39">
        <f t="shared" si="7"/>
        <v>4767.25124</v>
      </c>
      <c r="H18" s="39">
        <f t="shared" si="7"/>
        <v>4767.251</v>
      </c>
      <c r="I18" s="120">
        <f t="shared" si="2"/>
        <v>100.96043965352932</v>
      </c>
      <c r="J18" s="61">
        <f t="shared" si="6"/>
        <v>99.99999496565238</v>
      </c>
      <c r="K18" s="70" t="e">
        <f aca="true" t="shared" si="8" ref="K18:Z18">K19</f>
        <v>#REF!</v>
      </c>
      <c r="L18" s="39" t="e">
        <f t="shared" si="8"/>
        <v>#REF!</v>
      </c>
      <c r="M18" s="39" t="e">
        <f t="shared" si="8"/>
        <v>#REF!</v>
      </c>
      <c r="N18" s="39" t="e">
        <f t="shared" si="8"/>
        <v>#REF!</v>
      </c>
      <c r="O18" s="39" t="e">
        <f t="shared" si="8"/>
        <v>#REF!</v>
      </c>
      <c r="P18" s="39" t="e">
        <f t="shared" si="8"/>
        <v>#REF!</v>
      </c>
      <c r="Q18" s="39" t="e">
        <f t="shared" si="8"/>
        <v>#REF!</v>
      </c>
      <c r="R18" s="39" t="e">
        <f t="shared" si="8"/>
        <v>#REF!</v>
      </c>
      <c r="S18" s="39" t="e">
        <f t="shared" si="8"/>
        <v>#REF!</v>
      </c>
      <c r="T18" s="39" t="e">
        <f t="shared" si="8"/>
        <v>#REF!</v>
      </c>
      <c r="U18" s="39" t="e">
        <f t="shared" si="8"/>
        <v>#REF!</v>
      </c>
      <c r="V18" s="39" t="e">
        <f t="shared" si="8"/>
        <v>#REF!</v>
      </c>
      <c r="W18" s="39" t="e">
        <f t="shared" si="8"/>
        <v>#REF!</v>
      </c>
      <c r="X18" s="39" t="e">
        <f t="shared" si="8"/>
        <v>#REF!</v>
      </c>
      <c r="Y18" s="39" t="e">
        <f t="shared" si="8"/>
        <v>#REF!</v>
      </c>
      <c r="Z18" s="39" t="e">
        <f t="shared" si="8"/>
        <v>#REF!</v>
      </c>
      <c r="AA18" s="67"/>
    </row>
    <row r="19" spans="1:28" s="19" customFormat="1" ht="33" customHeight="1" outlineLevel="6">
      <c r="A19" s="15" t="s">
        <v>128</v>
      </c>
      <c r="B19" s="8" t="s">
        <v>19</v>
      </c>
      <c r="C19" s="8" t="s">
        <v>231</v>
      </c>
      <c r="D19" s="8" t="s">
        <v>5</v>
      </c>
      <c r="E19" s="8"/>
      <c r="F19" s="39">
        <f t="shared" si="7"/>
        <v>4721.9</v>
      </c>
      <c r="G19" s="39">
        <f t="shared" si="7"/>
        <v>4767.25124</v>
      </c>
      <c r="H19" s="39">
        <f t="shared" si="7"/>
        <v>4767.251</v>
      </c>
      <c r="I19" s="120">
        <f t="shared" si="2"/>
        <v>100.96043965352932</v>
      </c>
      <c r="J19" s="61">
        <f t="shared" si="6"/>
        <v>99.99999496565238</v>
      </c>
      <c r="K19" s="70" t="e">
        <f>K21+#REF!+K33</f>
        <v>#REF!</v>
      </c>
      <c r="L19" s="39" t="e">
        <f>L21+#REF!+L33</f>
        <v>#REF!</v>
      </c>
      <c r="M19" s="39" t="e">
        <f>M21+#REF!+M33</f>
        <v>#REF!</v>
      </c>
      <c r="N19" s="39" t="e">
        <f>N21+#REF!+N33</f>
        <v>#REF!</v>
      </c>
      <c r="O19" s="39" t="e">
        <f>O21+#REF!+O33</f>
        <v>#REF!</v>
      </c>
      <c r="P19" s="39" t="e">
        <f>P21+#REF!+P33</f>
        <v>#REF!</v>
      </c>
      <c r="Q19" s="39" t="e">
        <f>Q21+#REF!+Q33</f>
        <v>#REF!</v>
      </c>
      <c r="R19" s="39" t="e">
        <f>R21+#REF!+R33</f>
        <v>#REF!</v>
      </c>
      <c r="S19" s="39" t="e">
        <f>S21+#REF!+S33</f>
        <v>#REF!</v>
      </c>
      <c r="T19" s="39" t="e">
        <f>T21+#REF!+T33</f>
        <v>#REF!</v>
      </c>
      <c r="U19" s="39" t="e">
        <f>U21+#REF!+U33</f>
        <v>#REF!</v>
      </c>
      <c r="V19" s="39" t="e">
        <f>V21+#REF!+V33</f>
        <v>#REF!</v>
      </c>
      <c r="W19" s="39" t="e">
        <f>W21+#REF!+W33</f>
        <v>#REF!</v>
      </c>
      <c r="X19" s="39" t="e">
        <f>X21+#REF!+X33</f>
        <v>#REF!</v>
      </c>
      <c r="Y19" s="39" t="e">
        <f>Y21+#REF!+Y33</f>
        <v>#REF!</v>
      </c>
      <c r="Z19" s="39" t="e">
        <f>Z21+#REF!+Z33</f>
        <v>#REF!</v>
      </c>
      <c r="AA19" s="72"/>
      <c r="AB19" s="125"/>
    </row>
    <row r="20" spans="1:28" s="19" customFormat="1" ht="36" customHeight="1" outlineLevel="6">
      <c r="A20" s="15" t="s">
        <v>130</v>
      </c>
      <c r="B20" s="8" t="s">
        <v>19</v>
      </c>
      <c r="C20" s="8" t="s">
        <v>232</v>
      </c>
      <c r="D20" s="8" t="s">
        <v>5</v>
      </c>
      <c r="E20" s="8"/>
      <c r="F20" s="39">
        <f>F21+F33+F39</f>
        <v>4721.9</v>
      </c>
      <c r="G20" s="39">
        <f>G21+G33+G39</f>
        <v>4767.25124</v>
      </c>
      <c r="H20" s="39">
        <f>H21+H33+H39</f>
        <v>4767.251</v>
      </c>
      <c r="I20" s="120">
        <f t="shared" si="2"/>
        <v>100.96043965352932</v>
      </c>
      <c r="J20" s="61">
        <f t="shared" si="6"/>
        <v>99.99999496565238</v>
      </c>
      <c r="K20" s="70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72"/>
      <c r="AB20" s="125"/>
    </row>
    <row r="21" spans="1:28" s="19" customFormat="1" ht="63" outlineLevel="6">
      <c r="A21" s="26" t="s">
        <v>185</v>
      </c>
      <c r="B21" s="14" t="s">
        <v>19</v>
      </c>
      <c r="C21" s="14" t="s">
        <v>234</v>
      </c>
      <c r="D21" s="14" t="s">
        <v>5</v>
      </c>
      <c r="E21" s="14"/>
      <c r="F21" s="40">
        <f>F22+F26+F30+F28</f>
        <v>2709.9</v>
      </c>
      <c r="G21" s="40">
        <f>G22+G26+G30+G28</f>
        <v>2623.20801</v>
      </c>
      <c r="H21" s="40">
        <f>H22+H26+H30+H28</f>
        <v>2623.208</v>
      </c>
      <c r="I21" s="120">
        <f t="shared" si="2"/>
        <v>96.80091516292114</v>
      </c>
      <c r="J21" s="61">
        <f t="shared" si="6"/>
        <v>99.9999996187874</v>
      </c>
      <c r="K21" s="71">
        <f aca="true" t="shared" si="9" ref="K21:Z21">K24</f>
        <v>2414.5</v>
      </c>
      <c r="L21" s="41">
        <f t="shared" si="9"/>
        <v>2414.5</v>
      </c>
      <c r="M21" s="41">
        <f t="shared" si="9"/>
        <v>2414.5</v>
      </c>
      <c r="N21" s="41">
        <f t="shared" si="9"/>
        <v>2414.5</v>
      </c>
      <c r="O21" s="41">
        <f t="shared" si="9"/>
        <v>2414.5</v>
      </c>
      <c r="P21" s="41">
        <f t="shared" si="9"/>
        <v>2414.5</v>
      </c>
      <c r="Q21" s="41">
        <f t="shared" si="9"/>
        <v>2414.5</v>
      </c>
      <c r="R21" s="41">
        <f t="shared" si="9"/>
        <v>2414.5</v>
      </c>
      <c r="S21" s="41">
        <f t="shared" si="9"/>
        <v>2414.5</v>
      </c>
      <c r="T21" s="41">
        <f t="shared" si="9"/>
        <v>2414.5</v>
      </c>
      <c r="U21" s="41">
        <f t="shared" si="9"/>
        <v>2414.5</v>
      </c>
      <c r="V21" s="41">
        <f t="shared" si="9"/>
        <v>2414.5</v>
      </c>
      <c r="W21" s="41">
        <f t="shared" si="9"/>
        <v>2414.5</v>
      </c>
      <c r="X21" s="41">
        <f t="shared" si="9"/>
        <v>2414.5</v>
      </c>
      <c r="Y21" s="41">
        <f t="shared" si="9"/>
        <v>2414.5</v>
      </c>
      <c r="Z21" s="41">
        <f t="shared" si="9"/>
        <v>2414.5</v>
      </c>
      <c r="AA21" s="72"/>
      <c r="AB21" s="125"/>
    </row>
    <row r="22" spans="1:28" s="19" customFormat="1" ht="31.5" outlineLevel="6">
      <c r="A22" s="5" t="s">
        <v>89</v>
      </c>
      <c r="B22" s="6" t="s">
        <v>19</v>
      </c>
      <c r="C22" s="6" t="s">
        <v>234</v>
      </c>
      <c r="D22" s="6" t="s">
        <v>88</v>
      </c>
      <c r="E22" s="6"/>
      <c r="F22" s="41">
        <f>F23+F24+F25</f>
        <v>2604</v>
      </c>
      <c r="G22" s="41">
        <f>G23+G24+G25</f>
        <v>2533.87601</v>
      </c>
      <c r="H22" s="41">
        <f>H23+H24+H25</f>
        <v>2533.876</v>
      </c>
      <c r="I22" s="120">
        <f t="shared" si="2"/>
        <v>97.30706605222736</v>
      </c>
      <c r="J22" s="61">
        <f t="shared" si="6"/>
        <v>99.99999960534771</v>
      </c>
      <c r="K22" s="7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72"/>
      <c r="AB22" s="125"/>
    </row>
    <row r="23" spans="1:28" s="19" customFormat="1" ht="31.5" outlineLevel="6">
      <c r="A23" s="23" t="s">
        <v>223</v>
      </c>
      <c r="B23" s="24" t="s">
        <v>19</v>
      </c>
      <c r="C23" s="24" t="s">
        <v>234</v>
      </c>
      <c r="D23" s="24" t="s">
        <v>86</v>
      </c>
      <c r="E23" s="24"/>
      <c r="F23" s="42">
        <v>2000</v>
      </c>
      <c r="G23" s="42">
        <v>1946.62058</v>
      </c>
      <c r="H23" s="42">
        <v>1946.621</v>
      </c>
      <c r="I23" s="120">
        <f t="shared" si="2"/>
        <v>97.33105</v>
      </c>
      <c r="J23" s="61">
        <f t="shared" si="6"/>
        <v>100.00002157585325</v>
      </c>
      <c r="K23" s="7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72"/>
      <c r="AB23" s="125"/>
    </row>
    <row r="24" spans="1:28" s="19" customFormat="1" ht="63" outlineLevel="6">
      <c r="A24" s="23" t="s">
        <v>228</v>
      </c>
      <c r="B24" s="24" t="s">
        <v>19</v>
      </c>
      <c r="C24" s="24" t="s">
        <v>234</v>
      </c>
      <c r="D24" s="24" t="s">
        <v>87</v>
      </c>
      <c r="E24" s="24"/>
      <c r="F24" s="42">
        <v>0</v>
      </c>
      <c r="G24" s="42">
        <v>3</v>
      </c>
      <c r="H24" s="42">
        <v>3</v>
      </c>
      <c r="I24" s="120" t="e">
        <f t="shared" si="2"/>
        <v>#DIV/0!</v>
      </c>
      <c r="J24" s="61">
        <f t="shared" si="6"/>
        <v>100</v>
      </c>
      <c r="K24" s="71">
        <v>2414.5</v>
      </c>
      <c r="L24" s="41">
        <v>2414.5</v>
      </c>
      <c r="M24" s="41">
        <v>2414.5</v>
      </c>
      <c r="N24" s="41">
        <v>2414.5</v>
      </c>
      <c r="O24" s="41">
        <v>2414.5</v>
      </c>
      <c r="P24" s="41">
        <v>2414.5</v>
      </c>
      <c r="Q24" s="41">
        <v>2414.5</v>
      </c>
      <c r="R24" s="41">
        <v>2414.5</v>
      </c>
      <c r="S24" s="41">
        <v>2414.5</v>
      </c>
      <c r="T24" s="41">
        <v>2414.5</v>
      </c>
      <c r="U24" s="41">
        <v>2414.5</v>
      </c>
      <c r="V24" s="41">
        <v>2414.5</v>
      </c>
      <c r="W24" s="41">
        <v>2414.5</v>
      </c>
      <c r="X24" s="41">
        <v>2414.5</v>
      </c>
      <c r="Y24" s="41">
        <v>2414.5</v>
      </c>
      <c r="Z24" s="41">
        <v>2414.5</v>
      </c>
      <c r="AA24" s="72"/>
      <c r="AB24" s="125"/>
    </row>
    <row r="25" spans="1:28" s="19" customFormat="1" ht="78.75" outlineLevel="6">
      <c r="A25" s="23" t="s">
        <v>224</v>
      </c>
      <c r="B25" s="24" t="s">
        <v>19</v>
      </c>
      <c r="C25" s="24" t="s">
        <v>234</v>
      </c>
      <c r="D25" s="24" t="s">
        <v>225</v>
      </c>
      <c r="E25" s="24"/>
      <c r="F25" s="42">
        <v>604</v>
      </c>
      <c r="G25" s="42">
        <v>584.25543</v>
      </c>
      <c r="H25" s="42">
        <v>584.255</v>
      </c>
      <c r="I25" s="120">
        <f t="shared" si="2"/>
        <v>96.73096026490066</v>
      </c>
      <c r="J25" s="61">
        <f t="shared" si="6"/>
        <v>99.99992640205329</v>
      </c>
      <c r="K25" s="7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72"/>
      <c r="AB25" s="125"/>
    </row>
    <row r="26" spans="1:28" s="19" customFormat="1" ht="20.25" customHeight="1" outlineLevel="6">
      <c r="A26" s="5" t="s">
        <v>90</v>
      </c>
      <c r="B26" s="6" t="s">
        <v>19</v>
      </c>
      <c r="C26" s="6" t="s">
        <v>234</v>
      </c>
      <c r="D26" s="6" t="s">
        <v>91</v>
      </c>
      <c r="E26" s="6"/>
      <c r="F26" s="41">
        <f>F27</f>
        <v>0</v>
      </c>
      <c r="G26" s="41">
        <f>G27</f>
        <v>36.172</v>
      </c>
      <c r="H26" s="41">
        <f>H27</f>
        <v>36.172</v>
      </c>
      <c r="I26" s="120" t="e">
        <f t="shared" si="2"/>
        <v>#DIV/0!</v>
      </c>
      <c r="J26" s="61">
        <f t="shared" si="6"/>
        <v>100</v>
      </c>
      <c r="K26" s="7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72"/>
      <c r="AB26" s="125"/>
    </row>
    <row r="27" spans="1:28" s="19" customFormat="1" ht="31.5" outlineLevel="6">
      <c r="A27" s="23" t="s">
        <v>92</v>
      </c>
      <c r="B27" s="24" t="s">
        <v>19</v>
      </c>
      <c r="C27" s="24" t="s">
        <v>234</v>
      </c>
      <c r="D27" s="24" t="s">
        <v>93</v>
      </c>
      <c r="E27" s="24"/>
      <c r="F27" s="42">
        <v>0</v>
      </c>
      <c r="G27" s="42">
        <v>36.172</v>
      </c>
      <c r="H27" s="42">
        <v>36.172</v>
      </c>
      <c r="I27" s="120" t="e">
        <f t="shared" si="2"/>
        <v>#DIV/0!</v>
      </c>
      <c r="J27" s="61">
        <f t="shared" si="6"/>
        <v>100</v>
      </c>
      <c r="K27" s="7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72"/>
      <c r="AB27" s="125"/>
    </row>
    <row r="28" spans="1:28" s="17" customFormat="1" ht="31.5" outlineLevel="6">
      <c r="A28" s="5" t="s">
        <v>294</v>
      </c>
      <c r="B28" s="6" t="s">
        <v>19</v>
      </c>
      <c r="C28" s="6" t="s">
        <v>234</v>
      </c>
      <c r="D28" s="6" t="s">
        <v>295</v>
      </c>
      <c r="E28" s="6"/>
      <c r="F28" s="41">
        <f>F29</f>
        <v>100.9</v>
      </c>
      <c r="G28" s="41">
        <f>G29</f>
        <v>50.5</v>
      </c>
      <c r="H28" s="41">
        <f>H29</f>
        <v>50.5</v>
      </c>
      <c r="I28" s="120">
        <f t="shared" si="2"/>
        <v>50.04955401387512</v>
      </c>
      <c r="J28" s="61">
        <f t="shared" si="6"/>
        <v>100</v>
      </c>
      <c r="K28" s="7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73"/>
      <c r="AB28" s="121"/>
    </row>
    <row r="29" spans="1:28" s="17" customFormat="1" ht="15.75" outlineLevel="6">
      <c r="A29" s="23" t="s">
        <v>296</v>
      </c>
      <c r="B29" s="24" t="s">
        <v>19</v>
      </c>
      <c r="C29" s="24" t="s">
        <v>234</v>
      </c>
      <c r="D29" s="24" t="s">
        <v>297</v>
      </c>
      <c r="E29" s="24"/>
      <c r="F29" s="42">
        <v>100.9</v>
      </c>
      <c r="G29" s="42">
        <v>50.5</v>
      </c>
      <c r="H29" s="42">
        <v>50.5</v>
      </c>
      <c r="I29" s="120">
        <f t="shared" si="2"/>
        <v>50.04955401387512</v>
      </c>
      <c r="J29" s="61">
        <f t="shared" si="6"/>
        <v>100</v>
      </c>
      <c r="K29" s="7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73"/>
      <c r="AB29" s="121"/>
    </row>
    <row r="30" spans="1:28" s="19" customFormat="1" ht="15.75" outlineLevel="6">
      <c r="A30" s="5" t="s">
        <v>94</v>
      </c>
      <c r="B30" s="6" t="s">
        <v>19</v>
      </c>
      <c r="C30" s="6" t="s">
        <v>234</v>
      </c>
      <c r="D30" s="6" t="s">
        <v>95</v>
      </c>
      <c r="E30" s="6"/>
      <c r="F30" s="41">
        <f>F31+F32</f>
        <v>5</v>
      </c>
      <c r="G30" s="41">
        <f>G31+G32</f>
        <v>2.66</v>
      </c>
      <c r="H30" s="41">
        <f>H31+H32</f>
        <v>2.66</v>
      </c>
      <c r="I30" s="120">
        <f t="shared" si="2"/>
        <v>53.2</v>
      </c>
      <c r="J30" s="61">
        <f t="shared" si="6"/>
        <v>100</v>
      </c>
      <c r="K30" s="7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72"/>
      <c r="AB30" s="125"/>
    </row>
    <row r="31" spans="1:28" s="19" customFormat="1" ht="21.75" customHeight="1" outlineLevel="6">
      <c r="A31" s="23" t="s">
        <v>96</v>
      </c>
      <c r="B31" s="24" t="s">
        <v>19</v>
      </c>
      <c r="C31" s="24" t="s">
        <v>234</v>
      </c>
      <c r="D31" s="24" t="s">
        <v>98</v>
      </c>
      <c r="E31" s="24"/>
      <c r="F31" s="42">
        <v>0</v>
      </c>
      <c r="G31" s="42">
        <v>0</v>
      </c>
      <c r="H31" s="42">
        <v>0</v>
      </c>
      <c r="I31" s="120" t="e">
        <f t="shared" si="2"/>
        <v>#DIV/0!</v>
      </c>
      <c r="J31" s="61">
        <v>0</v>
      </c>
      <c r="K31" s="7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72"/>
      <c r="AB31" s="125"/>
    </row>
    <row r="32" spans="1:28" s="19" customFormat="1" ht="31.5" outlineLevel="6">
      <c r="A32" s="23" t="s">
        <v>97</v>
      </c>
      <c r="B32" s="24" t="s">
        <v>19</v>
      </c>
      <c r="C32" s="24" t="s">
        <v>234</v>
      </c>
      <c r="D32" s="24" t="s">
        <v>99</v>
      </c>
      <c r="E32" s="24"/>
      <c r="F32" s="42">
        <v>5</v>
      </c>
      <c r="G32" s="42">
        <v>2.66</v>
      </c>
      <c r="H32" s="42">
        <v>2.66</v>
      </c>
      <c r="I32" s="120">
        <f t="shared" si="2"/>
        <v>53.2</v>
      </c>
      <c r="J32" s="61">
        <f>H32/G32*100</f>
        <v>100</v>
      </c>
      <c r="K32" s="7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72"/>
      <c r="AB32" s="125"/>
    </row>
    <row r="33" spans="1:28" s="17" customFormat="1" ht="31.5" customHeight="1" outlineLevel="6">
      <c r="A33" s="25" t="s">
        <v>186</v>
      </c>
      <c r="B33" s="14" t="s">
        <v>19</v>
      </c>
      <c r="C33" s="14" t="s">
        <v>235</v>
      </c>
      <c r="D33" s="14" t="s">
        <v>5</v>
      </c>
      <c r="E33" s="14"/>
      <c r="F33" s="40">
        <f>F34+F39</f>
        <v>2012</v>
      </c>
      <c r="G33" s="40">
        <f>G34+G39</f>
        <v>2144.04323</v>
      </c>
      <c r="H33" s="40">
        <f>H34+H39</f>
        <v>2144.043</v>
      </c>
      <c r="I33" s="120">
        <f t="shared" si="2"/>
        <v>106.56277335984097</v>
      </c>
      <c r="J33" s="61">
        <f>H33/G33*100</f>
        <v>99.99998927260435</v>
      </c>
      <c r="K33" s="71">
        <f aca="true" t="shared" si="10" ref="K33:Z33">K34</f>
        <v>96</v>
      </c>
      <c r="L33" s="41">
        <f t="shared" si="10"/>
        <v>96</v>
      </c>
      <c r="M33" s="41">
        <f t="shared" si="10"/>
        <v>96</v>
      </c>
      <c r="N33" s="41">
        <f t="shared" si="10"/>
        <v>96</v>
      </c>
      <c r="O33" s="41">
        <f t="shared" si="10"/>
        <v>96</v>
      </c>
      <c r="P33" s="41">
        <f t="shared" si="10"/>
        <v>96</v>
      </c>
      <c r="Q33" s="41">
        <f t="shared" si="10"/>
        <v>96</v>
      </c>
      <c r="R33" s="41">
        <f t="shared" si="10"/>
        <v>96</v>
      </c>
      <c r="S33" s="41">
        <f t="shared" si="10"/>
        <v>96</v>
      </c>
      <c r="T33" s="41">
        <f t="shared" si="10"/>
        <v>96</v>
      </c>
      <c r="U33" s="41">
        <f t="shared" si="10"/>
        <v>96</v>
      </c>
      <c r="V33" s="41">
        <f t="shared" si="10"/>
        <v>96</v>
      </c>
      <c r="W33" s="41">
        <f t="shared" si="10"/>
        <v>96</v>
      </c>
      <c r="X33" s="41">
        <f t="shared" si="10"/>
        <v>96</v>
      </c>
      <c r="Y33" s="41">
        <f t="shared" si="10"/>
        <v>96</v>
      </c>
      <c r="Z33" s="41">
        <f t="shared" si="10"/>
        <v>96</v>
      </c>
      <c r="AA33" s="73"/>
      <c r="AB33" s="121"/>
    </row>
    <row r="34" spans="1:28" s="17" customFormat="1" ht="31.5" outlineLevel="6">
      <c r="A34" s="5" t="s">
        <v>89</v>
      </c>
      <c r="B34" s="6" t="s">
        <v>19</v>
      </c>
      <c r="C34" s="6" t="s">
        <v>235</v>
      </c>
      <c r="D34" s="6" t="s">
        <v>88</v>
      </c>
      <c r="E34" s="6"/>
      <c r="F34" s="41">
        <f>F35+F36+F37+F38</f>
        <v>2012</v>
      </c>
      <c r="G34" s="41">
        <f>G35+G36+G37+G38</f>
        <v>2144.04323</v>
      </c>
      <c r="H34" s="41">
        <f>H35+H36+H37+H38</f>
        <v>2144.043</v>
      </c>
      <c r="I34" s="120">
        <f t="shared" si="2"/>
        <v>106.56277335984097</v>
      </c>
      <c r="J34" s="61">
        <f>H34/G34*100</f>
        <v>99.99998927260435</v>
      </c>
      <c r="K34" s="71">
        <v>96</v>
      </c>
      <c r="L34" s="41">
        <v>96</v>
      </c>
      <c r="M34" s="41">
        <v>96</v>
      </c>
      <c r="N34" s="41">
        <v>96</v>
      </c>
      <c r="O34" s="41">
        <v>96</v>
      </c>
      <c r="P34" s="41">
        <v>96</v>
      </c>
      <c r="Q34" s="41">
        <v>96</v>
      </c>
      <c r="R34" s="41">
        <v>96</v>
      </c>
      <c r="S34" s="41">
        <v>96</v>
      </c>
      <c r="T34" s="41">
        <v>96</v>
      </c>
      <c r="U34" s="41">
        <v>96</v>
      </c>
      <c r="V34" s="41">
        <v>96</v>
      </c>
      <c r="W34" s="41">
        <v>96</v>
      </c>
      <c r="X34" s="41">
        <v>96</v>
      </c>
      <c r="Y34" s="41">
        <v>96</v>
      </c>
      <c r="Z34" s="41">
        <v>96</v>
      </c>
      <c r="AA34" s="73"/>
      <c r="AB34" s="121"/>
    </row>
    <row r="35" spans="1:28" s="17" customFormat="1" ht="31.5" outlineLevel="6">
      <c r="A35" s="23" t="s">
        <v>223</v>
      </c>
      <c r="B35" s="24" t="s">
        <v>19</v>
      </c>
      <c r="C35" s="24" t="s">
        <v>235</v>
      </c>
      <c r="D35" s="24" t="s">
        <v>86</v>
      </c>
      <c r="E35" s="24"/>
      <c r="F35" s="42">
        <v>1400</v>
      </c>
      <c r="G35" s="42">
        <v>1586.30941</v>
      </c>
      <c r="H35" s="42">
        <v>1586.309</v>
      </c>
      <c r="I35" s="120">
        <f t="shared" si="2"/>
        <v>113.3077857142857</v>
      </c>
      <c r="J35" s="61">
        <f>H35/G35*100</f>
        <v>99.99997415384429</v>
      </c>
      <c r="K35" s="7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73"/>
      <c r="AB35" s="121"/>
    </row>
    <row r="36" spans="1:28" s="17" customFormat="1" ht="63" outlineLevel="6">
      <c r="A36" s="23" t="s">
        <v>228</v>
      </c>
      <c r="B36" s="24" t="s">
        <v>19</v>
      </c>
      <c r="C36" s="24" t="s">
        <v>235</v>
      </c>
      <c r="D36" s="24" t="s">
        <v>87</v>
      </c>
      <c r="E36" s="24"/>
      <c r="F36" s="42">
        <v>0</v>
      </c>
      <c r="G36" s="42">
        <v>0</v>
      </c>
      <c r="H36" s="42">
        <v>0</v>
      </c>
      <c r="I36" s="120" t="e">
        <f t="shared" si="2"/>
        <v>#DIV/0!</v>
      </c>
      <c r="J36" s="61">
        <v>0</v>
      </c>
      <c r="K36" s="7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73"/>
      <c r="AB36" s="121"/>
    </row>
    <row r="37" spans="1:28" s="17" customFormat="1" ht="94.5" outlineLevel="6">
      <c r="A37" s="23" t="s">
        <v>298</v>
      </c>
      <c r="B37" s="24" t="s">
        <v>19</v>
      </c>
      <c r="C37" s="24" t="s">
        <v>235</v>
      </c>
      <c r="D37" s="24" t="s">
        <v>299</v>
      </c>
      <c r="E37" s="24"/>
      <c r="F37" s="42">
        <v>192</v>
      </c>
      <c r="G37" s="42">
        <v>192</v>
      </c>
      <c r="H37" s="42">
        <v>192</v>
      </c>
      <c r="I37" s="120">
        <f t="shared" si="2"/>
        <v>100</v>
      </c>
      <c r="J37" s="61">
        <f>H37/G37*100</f>
        <v>100</v>
      </c>
      <c r="K37" s="7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73"/>
      <c r="AB37" s="121"/>
    </row>
    <row r="38" spans="1:28" s="17" customFormat="1" ht="78.75" outlineLevel="6">
      <c r="A38" s="23" t="s">
        <v>224</v>
      </c>
      <c r="B38" s="24" t="s">
        <v>19</v>
      </c>
      <c r="C38" s="24" t="s">
        <v>235</v>
      </c>
      <c r="D38" s="24" t="s">
        <v>225</v>
      </c>
      <c r="E38" s="24"/>
      <c r="F38" s="42">
        <v>420</v>
      </c>
      <c r="G38" s="42">
        <v>365.73382</v>
      </c>
      <c r="H38" s="42">
        <v>365.734</v>
      </c>
      <c r="I38" s="120">
        <f t="shared" si="2"/>
        <v>87.0795238095238</v>
      </c>
      <c r="J38" s="61">
        <f>H38/G38*100</f>
        <v>100.00004921612116</v>
      </c>
      <c r="K38" s="7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73"/>
      <c r="AB38" s="121"/>
    </row>
    <row r="39" spans="1:28" s="17" customFormat="1" ht="31.5" outlineLevel="6">
      <c r="A39" s="25" t="s">
        <v>132</v>
      </c>
      <c r="B39" s="14" t="s">
        <v>19</v>
      </c>
      <c r="C39" s="14" t="s">
        <v>236</v>
      </c>
      <c r="D39" s="14" t="s">
        <v>5</v>
      </c>
      <c r="E39" s="14"/>
      <c r="F39" s="40">
        <f>F40</f>
        <v>0</v>
      </c>
      <c r="G39" s="40">
        <f>G40</f>
        <v>0</v>
      </c>
      <c r="H39" s="40">
        <f>H40</f>
        <v>0</v>
      </c>
      <c r="I39" s="120" t="e">
        <f t="shared" si="2"/>
        <v>#DIV/0!</v>
      </c>
      <c r="J39" s="61">
        <v>0</v>
      </c>
      <c r="K39" s="7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73"/>
      <c r="AB39" s="121"/>
    </row>
    <row r="40" spans="1:28" s="17" customFormat="1" ht="15.75" outlineLevel="6">
      <c r="A40" s="47" t="s">
        <v>104</v>
      </c>
      <c r="B40" s="46" t="s">
        <v>19</v>
      </c>
      <c r="C40" s="46" t="s">
        <v>236</v>
      </c>
      <c r="D40" s="46" t="s">
        <v>200</v>
      </c>
      <c r="E40" s="46"/>
      <c r="F40" s="48">
        <v>0</v>
      </c>
      <c r="G40" s="48">
        <v>0</v>
      </c>
      <c r="H40" s="48">
        <v>0</v>
      </c>
      <c r="I40" s="120" t="e">
        <f t="shared" si="2"/>
        <v>#DIV/0!</v>
      </c>
      <c r="J40" s="61">
        <v>0</v>
      </c>
      <c r="K40" s="74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75"/>
      <c r="AB40" s="121"/>
    </row>
    <row r="41" spans="1:28" s="17" customFormat="1" ht="49.5" customHeight="1" outlineLevel="3">
      <c r="A41" s="7" t="s">
        <v>28</v>
      </c>
      <c r="B41" s="8" t="s">
        <v>7</v>
      </c>
      <c r="C41" s="8" t="s">
        <v>230</v>
      </c>
      <c r="D41" s="8" t="s">
        <v>5</v>
      </c>
      <c r="E41" s="8"/>
      <c r="F41" s="39">
        <f aca="true" t="shared" si="11" ref="F41:H43">F42</f>
        <v>8642.599999999999</v>
      </c>
      <c r="G41" s="39">
        <f t="shared" si="11"/>
        <v>10292.39796</v>
      </c>
      <c r="H41" s="39">
        <f t="shared" si="11"/>
        <v>10087.363</v>
      </c>
      <c r="I41" s="120">
        <f t="shared" si="2"/>
        <v>116.71676347395461</v>
      </c>
      <c r="J41" s="61">
        <f aca="true" t="shared" si="12" ref="J41:J51">H41/G41*100</f>
        <v>98.00789902608857</v>
      </c>
      <c r="K41" s="70">
        <f aca="true" t="shared" si="13" ref="K41:Z44">K42</f>
        <v>8918.7</v>
      </c>
      <c r="L41" s="39">
        <f t="shared" si="13"/>
        <v>8918.7</v>
      </c>
      <c r="M41" s="39">
        <f t="shared" si="13"/>
        <v>8918.7</v>
      </c>
      <c r="N41" s="39">
        <f t="shared" si="13"/>
        <v>8918.7</v>
      </c>
      <c r="O41" s="39">
        <f t="shared" si="13"/>
        <v>8918.7</v>
      </c>
      <c r="P41" s="39">
        <f t="shared" si="13"/>
        <v>8918.7</v>
      </c>
      <c r="Q41" s="39">
        <f t="shared" si="13"/>
        <v>8918.7</v>
      </c>
      <c r="R41" s="39">
        <f t="shared" si="13"/>
        <v>8918.7</v>
      </c>
      <c r="S41" s="39">
        <f t="shared" si="13"/>
        <v>8918.7</v>
      </c>
      <c r="T41" s="39">
        <f t="shared" si="13"/>
        <v>8918.7</v>
      </c>
      <c r="U41" s="39">
        <f t="shared" si="13"/>
        <v>8918.7</v>
      </c>
      <c r="V41" s="39">
        <f t="shared" si="13"/>
        <v>8918.7</v>
      </c>
      <c r="W41" s="39">
        <f t="shared" si="13"/>
        <v>8918.7</v>
      </c>
      <c r="X41" s="39">
        <f t="shared" si="13"/>
        <v>8918.7</v>
      </c>
      <c r="Y41" s="39">
        <f t="shared" si="13"/>
        <v>8918.7</v>
      </c>
      <c r="Z41" s="39">
        <f t="shared" si="13"/>
        <v>8918.7</v>
      </c>
      <c r="AA41" s="73"/>
      <c r="AB41" s="121"/>
    </row>
    <row r="42" spans="1:28" s="17" customFormat="1" ht="33.75" customHeight="1" outlineLevel="3">
      <c r="A42" s="15" t="s">
        <v>128</v>
      </c>
      <c r="B42" s="8" t="s">
        <v>7</v>
      </c>
      <c r="C42" s="8" t="s">
        <v>231</v>
      </c>
      <c r="D42" s="8" t="s">
        <v>5</v>
      </c>
      <c r="E42" s="8"/>
      <c r="F42" s="39">
        <f t="shared" si="11"/>
        <v>8642.599999999999</v>
      </c>
      <c r="G42" s="39">
        <f t="shared" si="11"/>
        <v>10292.39796</v>
      </c>
      <c r="H42" s="39">
        <f t="shared" si="11"/>
        <v>10087.363</v>
      </c>
      <c r="I42" s="120">
        <f t="shared" si="2"/>
        <v>116.71676347395461</v>
      </c>
      <c r="J42" s="61">
        <f t="shared" si="12"/>
        <v>98.00789902608857</v>
      </c>
      <c r="K42" s="70">
        <f aca="true" t="shared" si="14" ref="K42:Z42">K44</f>
        <v>8918.7</v>
      </c>
      <c r="L42" s="39">
        <f t="shared" si="14"/>
        <v>8918.7</v>
      </c>
      <c r="M42" s="39">
        <f t="shared" si="14"/>
        <v>8918.7</v>
      </c>
      <c r="N42" s="39">
        <f t="shared" si="14"/>
        <v>8918.7</v>
      </c>
      <c r="O42" s="39">
        <f t="shared" si="14"/>
        <v>8918.7</v>
      </c>
      <c r="P42" s="39">
        <f t="shared" si="14"/>
        <v>8918.7</v>
      </c>
      <c r="Q42" s="39">
        <f t="shared" si="14"/>
        <v>8918.7</v>
      </c>
      <c r="R42" s="39">
        <f t="shared" si="14"/>
        <v>8918.7</v>
      </c>
      <c r="S42" s="39">
        <f t="shared" si="14"/>
        <v>8918.7</v>
      </c>
      <c r="T42" s="39">
        <f t="shared" si="14"/>
        <v>8918.7</v>
      </c>
      <c r="U42" s="39">
        <f t="shared" si="14"/>
        <v>8918.7</v>
      </c>
      <c r="V42" s="39">
        <f t="shared" si="14"/>
        <v>8918.7</v>
      </c>
      <c r="W42" s="39">
        <f t="shared" si="14"/>
        <v>8918.7</v>
      </c>
      <c r="X42" s="39">
        <f t="shared" si="14"/>
        <v>8918.7</v>
      </c>
      <c r="Y42" s="39">
        <f t="shared" si="14"/>
        <v>8918.7</v>
      </c>
      <c r="Z42" s="39">
        <f t="shared" si="14"/>
        <v>8918.7</v>
      </c>
      <c r="AA42" s="73"/>
      <c r="AB42" s="121"/>
    </row>
    <row r="43" spans="1:28" s="17" customFormat="1" ht="37.5" customHeight="1" outlineLevel="3">
      <c r="A43" s="15" t="s">
        <v>130</v>
      </c>
      <c r="B43" s="8" t="s">
        <v>7</v>
      </c>
      <c r="C43" s="8" t="s">
        <v>232</v>
      </c>
      <c r="D43" s="8" t="s">
        <v>5</v>
      </c>
      <c r="E43" s="8"/>
      <c r="F43" s="39">
        <f t="shared" si="11"/>
        <v>8642.599999999999</v>
      </c>
      <c r="G43" s="39">
        <f t="shared" si="11"/>
        <v>10292.39796</v>
      </c>
      <c r="H43" s="39">
        <f t="shared" si="11"/>
        <v>10087.363</v>
      </c>
      <c r="I43" s="120">
        <f t="shared" si="2"/>
        <v>116.71676347395461</v>
      </c>
      <c r="J43" s="61">
        <f t="shared" si="12"/>
        <v>98.00789902608857</v>
      </c>
      <c r="K43" s="70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73"/>
      <c r="AB43" s="121"/>
    </row>
    <row r="44" spans="1:28" s="17" customFormat="1" ht="63" outlineLevel="4">
      <c r="A44" s="26" t="s">
        <v>185</v>
      </c>
      <c r="B44" s="14" t="s">
        <v>7</v>
      </c>
      <c r="C44" s="14" t="s">
        <v>234</v>
      </c>
      <c r="D44" s="14" t="s">
        <v>5</v>
      </c>
      <c r="E44" s="14"/>
      <c r="F44" s="40">
        <f>F45+F49+F51</f>
        <v>8642.599999999999</v>
      </c>
      <c r="G44" s="40">
        <f>G45+G49+G51</f>
        <v>10292.39796</v>
      </c>
      <c r="H44" s="40">
        <f>H45+H49+H51</f>
        <v>10087.363</v>
      </c>
      <c r="I44" s="120">
        <f t="shared" si="2"/>
        <v>116.71676347395461</v>
      </c>
      <c r="J44" s="61">
        <f t="shared" si="12"/>
        <v>98.00789902608857</v>
      </c>
      <c r="K44" s="71">
        <f t="shared" si="13"/>
        <v>8918.7</v>
      </c>
      <c r="L44" s="41">
        <f t="shared" si="13"/>
        <v>8918.7</v>
      </c>
      <c r="M44" s="41">
        <f t="shared" si="13"/>
        <v>8918.7</v>
      </c>
      <c r="N44" s="41">
        <f t="shared" si="13"/>
        <v>8918.7</v>
      </c>
      <c r="O44" s="41">
        <f t="shared" si="13"/>
        <v>8918.7</v>
      </c>
      <c r="P44" s="41">
        <f t="shared" si="13"/>
        <v>8918.7</v>
      </c>
      <c r="Q44" s="41">
        <f t="shared" si="13"/>
        <v>8918.7</v>
      </c>
      <c r="R44" s="41">
        <f t="shared" si="13"/>
        <v>8918.7</v>
      </c>
      <c r="S44" s="41">
        <f t="shared" si="13"/>
        <v>8918.7</v>
      </c>
      <c r="T44" s="41">
        <f t="shared" si="13"/>
        <v>8918.7</v>
      </c>
      <c r="U44" s="41">
        <f t="shared" si="13"/>
        <v>8918.7</v>
      </c>
      <c r="V44" s="41">
        <f t="shared" si="13"/>
        <v>8918.7</v>
      </c>
      <c r="W44" s="41">
        <f t="shared" si="13"/>
        <v>8918.7</v>
      </c>
      <c r="X44" s="41">
        <f t="shared" si="13"/>
        <v>8918.7</v>
      </c>
      <c r="Y44" s="41">
        <f t="shared" si="13"/>
        <v>8918.7</v>
      </c>
      <c r="Z44" s="41">
        <f t="shared" si="13"/>
        <v>8918.7</v>
      </c>
      <c r="AA44" s="73"/>
      <c r="AB44" s="121"/>
    </row>
    <row r="45" spans="1:28" s="17" customFormat="1" ht="31.5" outlineLevel="5">
      <c r="A45" s="5" t="s">
        <v>89</v>
      </c>
      <c r="B45" s="6" t="s">
        <v>7</v>
      </c>
      <c r="C45" s="6" t="s">
        <v>234</v>
      </c>
      <c r="D45" s="6" t="s">
        <v>88</v>
      </c>
      <c r="E45" s="6"/>
      <c r="F45" s="41">
        <f>F46+F47+F48</f>
        <v>8501.3</v>
      </c>
      <c r="G45" s="41">
        <f>G46+G47+G48</f>
        <v>9903.839960000001</v>
      </c>
      <c r="H45" s="41">
        <f>H46+H47+H48</f>
        <v>9716.582</v>
      </c>
      <c r="I45" s="120">
        <f t="shared" si="2"/>
        <v>114.29524896192349</v>
      </c>
      <c r="J45" s="61">
        <f t="shared" si="12"/>
        <v>98.10923883305561</v>
      </c>
      <c r="K45" s="71">
        <v>8918.7</v>
      </c>
      <c r="L45" s="41">
        <v>8918.7</v>
      </c>
      <c r="M45" s="41">
        <v>8918.7</v>
      </c>
      <c r="N45" s="41">
        <v>8918.7</v>
      </c>
      <c r="O45" s="41">
        <v>8918.7</v>
      </c>
      <c r="P45" s="41">
        <v>8918.7</v>
      </c>
      <c r="Q45" s="41">
        <v>8918.7</v>
      </c>
      <c r="R45" s="41">
        <v>8918.7</v>
      </c>
      <c r="S45" s="41">
        <v>8918.7</v>
      </c>
      <c r="T45" s="41">
        <v>8918.7</v>
      </c>
      <c r="U45" s="41">
        <v>8918.7</v>
      </c>
      <c r="V45" s="41">
        <v>8918.7</v>
      </c>
      <c r="W45" s="41">
        <v>8918.7</v>
      </c>
      <c r="X45" s="41">
        <v>8918.7</v>
      </c>
      <c r="Y45" s="41">
        <v>8918.7</v>
      </c>
      <c r="Z45" s="41">
        <v>8918.7</v>
      </c>
      <c r="AA45" s="73"/>
      <c r="AB45" s="121"/>
    </row>
    <row r="46" spans="1:28" s="17" customFormat="1" ht="31.5" outlineLevel="5">
      <c r="A46" s="23" t="s">
        <v>223</v>
      </c>
      <c r="B46" s="24" t="s">
        <v>7</v>
      </c>
      <c r="C46" s="24" t="s">
        <v>234</v>
      </c>
      <c r="D46" s="24" t="s">
        <v>86</v>
      </c>
      <c r="E46" s="24"/>
      <c r="F46" s="42">
        <v>6491.7</v>
      </c>
      <c r="G46" s="42">
        <v>7552.484</v>
      </c>
      <c r="H46" s="42">
        <v>7408.979</v>
      </c>
      <c r="I46" s="120">
        <f t="shared" si="2"/>
        <v>114.13002757367101</v>
      </c>
      <c r="J46" s="61">
        <f t="shared" si="12"/>
        <v>98.09989666975792</v>
      </c>
      <c r="K46" s="7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73"/>
      <c r="AB46" s="121"/>
    </row>
    <row r="47" spans="1:28" s="17" customFormat="1" ht="63" outlineLevel="5">
      <c r="A47" s="23" t="s">
        <v>228</v>
      </c>
      <c r="B47" s="24" t="s">
        <v>7</v>
      </c>
      <c r="C47" s="24" t="s">
        <v>234</v>
      </c>
      <c r="D47" s="24" t="s">
        <v>87</v>
      </c>
      <c r="E47" s="24"/>
      <c r="F47" s="42">
        <v>40</v>
      </c>
      <c r="G47" s="42">
        <f>68.58452+23.87144</f>
        <v>92.45596</v>
      </c>
      <c r="H47" s="42">
        <v>86.756</v>
      </c>
      <c r="I47" s="120">
        <f t="shared" si="2"/>
        <v>216.89</v>
      </c>
      <c r="J47" s="61">
        <f t="shared" si="12"/>
        <v>93.83494584881277</v>
      </c>
      <c r="K47" s="7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73"/>
      <c r="AB47" s="121"/>
    </row>
    <row r="48" spans="1:28" s="17" customFormat="1" ht="78.75" outlineLevel="5">
      <c r="A48" s="23" t="s">
        <v>224</v>
      </c>
      <c r="B48" s="24" t="s">
        <v>7</v>
      </c>
      <c r="C48" s="24" t="s">
        <v>234</v>
      </c>
      <c r="D48" s="24" t="s">
        <v>225</v>
      </c>
      <c r="E48" s="24"/>
      <c r="F48" s="42">
        <v>1969.6</v>
      </c>
      <c r="G48" s="42">
        <v>2258.9</v>
      </c>
      <c r="H48" s="42">
        <v>2220.847</v>
      </c>
      <c r="I48" s="120">
        <f t="shared" si="2"/>
        <v>112.756244922827</v>
      </c>
      <c r="J48" s="61">
        <f t="shared" si="12"/>
        <v>98.3154190092523</v>
      </c>
      <c r="K48" s="7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73"/>
      <c r="AB48" s="121"/>
    </row>
    <row r="49" spans="1:28" s="17" customFormat="1" ht="31.5" outlineLevel="5">
      <c r="A49" s="5" t="s">
        <v>90</v>
      </c>
      <c r="B49" s="6" t="s">
        <v>7</v>
      </c>
      <c r="C49" s="6" t="s">
        <v>234</v>
      </c>
      <c r="D49" s="6" t="s">
        <v>91</v>
      </c>
      <c r="E49" s="6"/>
      <c r="F49" s="41">
        <f>F50</f>
        <v>0</v>
      </c>
      <c r="G49" s="41">
        <f>G50</f>
        <v>7.472</v>
      </c>
      <c r="H49" s="41">
        <f>H50</f>
        <v>7.472</v>
      </c>
      <c r="I49" s="120" t="e">
        <f t="shared" si="2"/>
        <v>#DIV/0!</v>
      </c>
      <c r="J49" s="61">
        <f t="shared" si="12"/>
        <v>100</v>
      </c>
      <c r="K49" s="7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73"/>
      <c r="AB49" s="121"/>
    </row>
    <row r="50" spans="1:28" s="17" customFormat="1" ht="31.5" outlineLevel="5">
      <c r="A50" s="23" t="s">
        <v>92</v>
      </c>
      <c r="B50" s="24" t="s">
        <v>7</v>
      </c>
      <c r="C50" s="24" t="s">
        <v>234</v>
      </c>
      <c r="D50" s="24" t="s">
        <v>93</v>
      </c>
      <c r="E50" s="24"/>
      <c r="F50" s="42">
        <v>0</v>
      </c>
      <c r="G50" s="42">
        <v>7.472</v>
      </c>
      <c r="H50" s="42">
        <v>7.472</v>
      </c>
      <c r="I50" s="120" t="e">
        <f t="shared" si="2"/>
        <v>#DIV/0!</v>
      </c>
      <c r="J50" s="61">
        <f t="shared" si="12"/>
        <v>100</v>
      </c>
      <c r="K50" s="7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73"/>
      <c r="AB50" s="121"/>
    </row>
    <row r="51" spans="1:28" s="17" customFormat="1" ht="15.75" outlineLevel="5">
      <c r="A51" s="5" t="s">
        <v>94</v>
      </c>
      <c r="B51" s="6" t="s">
        <v>7</v>
      </c>
      <c r="C51" s="6" t="s">
        <v>234</v>
      </c>
      <c r="D51" s="6" t="s">
        <v>95</v>
      </c>
      <c r="E51" s="6"/>
      <c r="F51" s="41">
        <f>F52+F53+F54</f>
        <v>141.3</v>
      </c>
      <c r="G51" s="41">
        <f>G52+G53+G54</f>
        <v>381.086</v>
      </c>
      <c r="H51" s="41">
        <f>H52+H53+H54</f>
        <v>363.30899999999997</v>
      </c>
      <c r="I51" s="120">
        <f t="shared" si="2"/>
        <v>257.1188959660297</v>
      </c>
      <c r="J51" s="61">
        <f t="shared" si="12"/>
        <v>95.33517368782898</v>
      </c>
      <c r="K51" s="7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73"/>
      <c r="AB51" s="121"/>
    </row>
    <row r="52" spans="1:28" s="17" customFormat="1" ht="31.5" outlineLevel="5">
      <c r="A52" s="23" t="s">
        <v>96</v>
      </c>
      <c r="B52" s="24" t="s">
        <v>7</v>
      </c>
      <c r="C52" s="24" t="s">
        <v>234</v>
      </c>
      <c r="D52" s="24" t="s">
        <v>98</v>
      </c>
      <c r="E52" s="24"/>
      <c r="F52" s="42">
        <v>7</v>
      </c>
      <c r="G52" s="42">
        <v>0</v>
      </c>
      <c r="H52" s="42">
        <v>0</v>
      </c>
      <c r="I52" s="120">
        <f t="shared" si="2"/>
        <v>0</v>
      </c>
      <c r="J52" s="61">
        <v>0</v>
      </c>
      <c r="K52" s="7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73"/>
      <c r="AB52" s="121"/>
    </row>
    <row r="53" spans="1:28" s="17" customFormat="1" ht="31.5" outlineLevel="5">
      <c r="A53" s="23" t="s">
        <v>97</v>
      </c>
      <c r="B53" s="24" t="s">
        <v>7</v>
      </c>
      <c r="C53" s="24" t="s">
        <v>234</v>
      </c>
      <c r="D53" s="24" t="s">
        <v>99</v>
      </c>
      <c r="E53" s="24"/>
      <c r="F53" s="42">
        <v>40</v>
      </c>
      <c r="G53" s="42">
        <v>290.266</v>
      </c>
      <c r="H53" s="42">
        <v>274.76</v>
      </c>
      <c r="I53" s="120">
        <f t="shared" si="2"/>
        <v>686.9</v>
      </c>
      <c r="J53" s="61">
        <f aca="true" t="shared" si="15" ref="J53:J68">H53/G53*100</f>
        <v>94.65800334865261</v>
      </c>
      <c r="K53" s="7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73"/>
      <c r="AB53" s="121"/>
    </row>
    <row r="54" spans="1:28" s="17" customFormat="1" ht="15.75" outlineLevel="5">
      <c r="A54" s="23" t="s">
        <v>301</v>
      </c>
      <c r="B54" s="24" t="s">
        <v>7</v>
      </c>
      <c r="C54" s="24" t="s">
        <v>234</v>
      </c>
      <c r="D54" s="24" t="s">
        <v>300</v>
      </c>
      <c r="E54" s="24"/>
      <c r="F54" s="42">
        <v>94.3</v>
      </c>
      <c r="G54" s="42">
        <v>90.82</v>
      </c>
      <c r="H54" s="42">
        <v>88.549</v>
      </c>
      <c r="I54" s="120">
        <f t="shared" si="2"/>
        <v>93.9013785790032</v>
      </c>
      <c r="J54" s="61">
        <f t="shared" si="15"/>
        <v>97.49944946047128</v>
      </c>
      <c r="K54" s="7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73"/>
      <c r="AB54" s="121"/>
    </row>
    <row r="55" spans="1:28" s="17" customFormat="1" ht="15.75" outlineLevel="5">
      <c r="A55" s="7" t="s">
        <v>181</v>
      </c>
      <c r="B55" s="8" t="s">
        <v>182</v>
      </c>
      <c r="C55" s="8" t="s">
        <v>230</v>
      </c>
      <c r="D55" s="8" t="s">
        <v>5</v>
      </c>
      <c r="E55" s="8"/>
      <c r="F55" s="39">
        <f aca="true" t="shared" si="16" ref="F55:H59">F56</f>
        <v>28.025</v>
      </c>
      <c r="G55" s="39">
        <f t="shared" si="16"/>
        <v>28.025</v>
      </c>
      <c r="H55" s="39">
        <f t="shared" si="16"/>
        <v>2.628</v>
      </c>
      <c r="I55" s="120">
        <f t="shared" si="2"/>
        <v>9.377341659232828</v>
      </c>
      <c r="J55" s="61">
        <f t="shared" si="15"/>
        <v>9.377341659232828</v>
      </c>
      <c r="K55" s="7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73"/>
      <c r="AB55" s="121"/>
    </row>
    <row r="56" spans="1:28" s="17" customFormat="1" ht="47.25" outlineLevel="5">
      <c r="A56" s="15" t="s">
        <v>128</v>
      </c>
      <c r="B56" s="8" t="s">
        <v>182</v>
      </c>
      <c r="C56" s="8" t="s">
        <v>231</v>
      </c>
      <c r="D56" s="8" t="s">
        <v>5</v>
      </c>
      <c r="E56" s="8"/>
      <c r="F56" s="39">
        <f t="shared" si="16"/>
        <v>28.025</v>
      </c>
      <c r="G56" s="39">
        <f t="shared" si="16"/>
        <v>28.025</v>
      </c>
      <c r="H56" s="39">
        <f t="shared" si="16"/>
        <v>2.628</v>
      </c>
      <c r="I56" s="120">
        <f t="shared" si="2"/>
        <v>9.377341659232828</v>
      </c>
      <c r="J56" s="61">
        <f t="shared" si="15"/>
        <v>9.377341659232828</v>
      </c>
      <c r="K56" s="7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73"/>
      <c r="AB56" s="121"/>
    </row>
    <row r="57" spans="1:28" s="17" customFormat="1" ht="47.25" outlineLevel="5">
      <c r="A57" s="15" t="s">
        <v>130</v>
      </c>
      <c r="B57" s="8" t="s">
        <v>182</v>
      </c>
      <c r="C57" s="8" t="s">
        <v>232</v>
      </c>
      <c r="D57" s="8" t="s">
        <v>5</v>
      </c>
      <c r="E57" s="8"/>
      <c r="F57" s="39">
        <f t="shared" si="16"/>
        <v>28.025</v>
      </c>
      <c r="G57" s="39">
        <f t="shared" si="16"/>
        <v>28.025</v>
      </c>
      <c r="H57" s="39">
        <f t="shared" si="16"/>
        <v>2.628</v>
      </c>
      <c r="I57" s="120">
        <f t="shared" si="2"/>
        <v>9.377341659232828</v>
      </c>
      <c r="J57" s="61">
        <f t="shared" si="15"/>
        <v>9.377341659232828</v>
      </c>
      <c r="K57" s="7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73"/>
      <c r="AB57" s="121"/>
    </row>
    <row r="58" spans="1:28" s="17" customFormat="1" ht="47.25" outlineLevel="5">
      <c r="A58" s="25" t="s">
        <v>183</v>
      </c>
      <c r="B58" s="14" t="s">
        <v>182</v>
      </c>
      <c r="C58" s="14" t="s">
        <v>237</v>
      </c>
      <c r="D58" s="14" t="s">
        <v>5</v>
      </c>
      <c r="E58" s="14"/>
      <c r="F58" s="40">
        <f t="shared" si="16"/>
        <v>28.025</v>
      </c>
      <c r="G58" s="40">
        <f t="shared" si="16"/>
        <v>28.025</v>
      </c>
      <c r="H58" s="40">
        <f t="shared" si="16"/>
        <v>2.628</v>
      </c>
      <c r="I58" s="120">
        <f t="shared" si="2"/>
        <v>9.377341659232828</v>
      </c>
      <c r="J58" s="61">
        <f t="shared" si="15"/>
        <v>9.377341659232828</v>
      </c>
      <c r="K58" s="7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73"/>
      <c r="AB58" s="121"/>
    </row>
    <row r="59" spans="1:28" s="17" customFormat="1" ht="31.5" outlineLevel="5">
      <c r="A59" s="5" t="s">
        <v>90</v>
      </c>
      <c r="B59" s="6" t="s">
        <v>182</v>
      </c>
      <c r="C59" s="6" t="s">
        <v>237</v>
      </c>
      <c r="D59" s="6" t="s">
        <v>91</v>
      </c>
      <c r="E59" s="6"/>
      <c r="F59" s="41">
        <f t="shared" si="16"/>
        <v>28.025</v>
      </c>
      <c r="G59" s="41">
        <f t="shared" si="16"/>
        <v>28.025</v>
      </c>
      <c r="H59" s="41">
        <f t="shared" si="16"/>
        <v>2.628</v>
      </c>
      <c r="I59" s="120">
        <f t="shared" si="2"/>
        <v>9.377341659232828</v>
      </c>
      <c r="J59" s="61">
        <f t="shared" si="15"/>
        <v>9.377341659232828</v>
      </c>
      <c r="K59" s="7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73"/>
      <c r="AB59" s="121"/>
    </row>
    <row r="60" spans="1:28" s="17" customFormat="1" ht="31.5" outlineLevel="5">
      <c r="A60" s="23" t="s">
        <v>92</v>
      </c>
      <c r="B60" s="24" t="s">
        <v>182</v>
      </c>
      <c r="C60" s="24" t="s">
        <v>237</v>
      </c>
      <c r="D60" s="24" t="s">
        <v>93</v>
      </c>
      <c r="E60" s="24"/>
      <c r="F60" s="42">
        <v>28.025</v>
      </c>
      <c r="G60" s="42">
        <v>28.025</v>
      </c>
      <c r="H60" s="42">
        <v>2.628</v>
      </c>
      <c r="I60" s="120">
        <f t="shared" si="2"/>
        <v>9.377341659232828</v>
      </c>
      <c r="J60" s="61">
        <f t="shared" si="15"/>
        <v>9.377341659232828</v>
      </c>
      <c r="K60" s="7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73"/>
      <c r="AB60" s="121"/>
    </row>
    <row r="61" spans="1:28" s="17" customFormat="1" ht="50.25" customHeight="1" outlineLevel="3">
      <c r="A61" s="7" t="s">
        <v>29</v>
      </c>
      <c r="B61" s="8" t="s">
        <v>8</v>
      </c>
      <c r="C61" s="8" t="s">
        <v>230</v>
      </c>
      <c r="D61" s="8" t="s">
        <v>5</v>
      </c>
      <c r="E61" s="8"/>
      <c r="F61" s="39">
        <f aca="true" t="shared" si="17" ref="F61:H64">F62</f>
        <v>6512.6</v>
      </c>
      <c r="G61" s="39">
        <f t="shared" si="17"/>
        <v>7136.5534</v>
      </c>
      <c r="H61" s="39">
        <f t="shared" si="17"/>
        <v>7105.798999999999</v>
      </c>
      <c r="I61" s="120">
        <f t="shared" si="2"/>
        <v>109.10848201946992</v>
      </c>
      <c r="J61" s="61">
        <f t="shared" si="15"/>
        <v>99.569058083416</v>
      </c>
      <c r="K61" s="70">
        <f aca="true" t="shared" si="18" ref="K61:Z64">K62</f>
        <v>3284.2</v>
      </c>
      <c r="L61" s="39">
        <f t="shared" si="18"/>
        <v>3284.2</v>
      </c>
      <c r="M61" s="39">
        <f t="shared" si="18"/>
        <v>3284.2</v>
      </c>
      <c r="N61" s="39">
        <f t="shared" si="18"/>
        <v>3284.2</v>
      </c>
      <c r="O61" s="39">
        <f t="shared" si="18"/>
        <v>3284.2</v>
      </c>
      <c r="P61" s="39">
        <f t="shared" si="18"/>
        <v>3284.2</v>
      </c>
      <c r="Q61" s="39">
        <f t="shared" si="18"/>
        <v>3284.2</v>
      </c>
      <c r="R61" s="39">
        <f t="shared" si="18"/>
        <v>3284.2</v>
      </c>
      <c r="S61" s="39">
        <f t="shared" si="18"/>
        <v>3284.2</v>
      </c>
      <c r="T61" s="39">
        <f t="shared" si="18"/>
        <v>3284.2</v>
      </c>
      <c r="U61" s="39">
        <f t="shared" si="18"/>
        <v>3284.2</v>
      </c>
      <c r="V61" s="39">
        <f t="shared" si="18"/>
        <v>3284.2</v>
      </c>
      <c r="W61" s="39">
        <f t="shared" si="18"/>
        <v>3284.2</v>
      </c>
      <c r="X61" s="39">
        <f t="shared" si="18"/>
        <v>3284.2</v>
      </c>
      <c r="Y61" s="39">
        <f t="shared" si="18"/>
        <v>3284.2</v>
      </c>
      <c r="Z61" s="39">
        <f t="shared" si="18"/>
        <v>3284.2</v>
      </c>
      <c r="AA61" s="73"/>
      <c r="AB61" s="121"/>
    </row>
    <row r="62" spans="1:28" s="17" customFormat="1" ht="47.25" outlineLevel="3">
      <c r="A62" s="15" t="s">
        <v>128</v>
      </c>
      <c r="B62" s="8" t="s">
        <v>8</v>
      </c>
      <c r="C62" s="8" t="s">
        <v>231</v>
      </c>
      <c r="D62" s="8" t="s">
        <v>5</v>
      </c>
      <c r="E62" s="8"/>
      <c r="F62" s="39">
        <f t="shared" si="17"/>
        <v>6512.6</v>
      </c>
      <c r="G62" s="39">
        <f t="shared" si="17"/>
        <v>7136.5534</v>
      </c>
      <c r="H62" s="39">
        <f t="shared" si="17"/>
        <v>7105.798999999999</v>
      </c>
      <c r="I62" s="120">
        <f t="shared" si="2"/>
        <v>109.10848201946992</v>
      </c>
      <c r="J62" s="61">
        <f t="shared" si="15"/>
        <v>99.569058083416</v>
      </c>
      <c r="K62" s="70">
        <f aca="true" t="shared" si="19" ref="K62:Z62">K64</f>
        <v>3284.2</v>
      </c>
      <c r="L62" s="39">
        <f t="shared" si="19"/>
        <v>3284.2</v>
      </c>
      <c r="M62" s="39">
        <f t="shared" si="19"/>
        <v>3284.2</v>
      </c>
      <c r="N62" s="39">
        <f t="shared" si="19"/>
        <v>3284.2</v>
      </c>
      <c r="O62" s="39">
        <f t="shared" si="19"/>
        <v>3284.2</v>
      </c>
      <c r="P62" s="39">
        <f t="shared" si="19"/>
        <v>3284.2</v>
      </c>
      <c r="Q62" s="39">
        <f t="shared" si="19"/>
        <v>3284.2</v>
      </c>
      <c r="R62" s="39">
        <f t="shared" si="19"/>
        <v>3284.2</v>
      </c>
      <c r="S62" s="39">
        <f t="shared" si="19"/>
        <v>3284.2</v>
      </c>
      <c r="T62" s="39">
        <f t="shared" si="19"/>
        <v>3284.2</v>
      </c>
      <c r="U62" s="39">
        <f t="shared" si="19"/>
        <v>3284.2</v>
      </c>
      <c r="V62" s="39">
        <f t="shared" si="19"/>
        <v>3284.2</v>
      </c>
      <c r="W62" s="39">
        <f t="shared" si="19"/>
        <v>3284.2</v>
      </c>
      <c r="X62" s="39">
        <f t="shared" si="19"/>
        <v>3284.2</v>
      </c>
      <c r="Y62" s="39">
        <f t="shared" si="19"/>
        <v>3284.2</v>
      </c>
      <c r="Z62" s="39">
        <f t="shared" si="19"/>
        <v>3284.2</v>
      </c>
      <c r="AA62" s="73"/>
      <c r="AB62" s="121"/>
    </row>
    <row r="63" spans="1:28" s="17" customFormat="1" ht="47.25" outlineLevel="3">
      <c r="A63" s="15" t="s">
        <v>130</v>
      </c>
      <c r="B63" s="8" t="s">
        <v>8</v>
      </c>
      <c r="C63" s="8" t="s">
        <v>232</v>
      </c>
      <c r="D63" s="8" t="s">
        <v>5</v>
      </c>
      <c r="E63" s="8"/>
      <c r="F63" s="39">
        <f t="shared" si="17"/>
        <v>6512.6</v>
      </c>
      <c r="G63" s="39">
        <f t="shared" si="17"/>
        <v>7136.5534</v>
      </c>
      <c r="H63" s="39">
        <f t="shared" si="17"/>
        <v>7105.798999999999</v>
      </c>
      <c r="I63" s="120">
        <f t="shared" si="2"/>
        <v>109.10848201946992</v>
      </c>
      <c r="J63" s="61">
        <f t="shared" si="15"/>
        <v>99.569058083416</v>
      </c>
      <c r="K63" s="70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73"/>
      <c r="AB63" s="121"/>
    </row>
    <row r="64" spans="1:28" s="17" customFormat="1" ht="63" outlineLevel="4">
      <c r="A64" s="26" t="s">
        <v>185</v>
      </c>
      <c r="B64" s="14" t="s">
        <v>8</v>
      </c>
      <c r="C64" s="14" t="s">
        <v>234</v>
      </c>
      <c r="D64" s="14" t="s">
        <v>5</v>
      </c>
      <c r="E64" s="14"/>
      <c r="F64" s="40">
        <f t="shared" si="17"/>
        <v>6512.6</v>
      </c>
      <c r="G64" s="40">
        <f t="shared" si="17"/>
        <v>7136.5534</v>
      </c>
      <c r="H64" s="40">
        <f t="shared" si="17"/>
        <v>7105.798999999999</v>
      </c>
      <c r="I64" s="120">
        <f t="shared" si="2"/>
        <v>109.10848201946992</v>
      </c>
      <c r="J64" s="61">
        <f t="shared" si="15"/>
        <v>99.569058083416</v>
      </c>
      <c r="K64" s="71">
        <f t="shared" si="18"/>
        <v>3284.2</v>
      </c>
      <c r="L64" s="41">
        <f t="shared" si="18"/>
        <v>3284.2</v>
      </c>
      <c r="M64" s="41">
        <f t="shared" si="18"/>
        <v>3284.2</v>
      </c>
      <c r="N64" s="41">
        <f t="shared" si="18"/>
        <v>3284.2</v>
      </c>
      <c r="O64" s="41">
        <f t="shared" si="18"/>
        <v>3284.2</v>
      </c>
      <c r="P64" s="41">
        <f t="shared" si="18"/>
        <v>3284.2</v>
      </c>
      <c r="Q64" s="41">
        <f t="shared" si="18"/>
        <v>3284.2</v>
      </c>
      <c r="R64" s="41">
        <f t="shared" si="18"/>
        <v>3284.2</v>
      </c>
      <c r="S64" s="41">
        <f t="shared" si="18"/>
        <v>3284.2</v>
      </c>
      <c r="T64" s="41">
        <f t="shared" si="18"/>
        <v>3284.2</v>
      </c>
      <c r="U64" s="41">
        <f t="shared" si="18"/>
        <v>3284.2</v>
      </c>
      <c r="V64" s="41">
        <f t="shared" si="18"/>
        <v>3284.2</v>
      </c>
      <c r="W64" s="41">
        <f t="shared" si="18"/>
        <v>3284.2</v>
      </c>
      <c r="X64" s="41">
        <f t="shared" si="18"/>
        <v>3284.2</v>
      </c>
      <c r="Y64" s="41">
        <f t="shared" si="18"/>
        <v>3284.2</v>
      </c>
      <c r="Z64" s="41">
        <f t="shared" si="18"/>
        <v>3284.2</v>
      </c>
      <c r="AA64" s="73"/>
      <c r="AB64" s="121"/>
    </row>
    <row r="65" spans="1:28" s="17" customFormat="1" ht="31.5" outlineLevel="5">
      <c r="A65" s="5" t="s">
        <v>89</v>
      </c>
      <c r="B65" s="6" t="s">
        <v>8</v>
      </c>
      <c r="C65" s="6" t="s">
        <v>234</v>
      </c>
      <c r="D65" s="6" t="s">
        <v>88</v>
      </c>
      <c r="E65" s="6"/>
      <c r="F65" s="41">
        <f>F66+F67+F68</f>
        <v>6512.6</v>
      </c>
      <c r="G65" s="41">
        <f>G66+G67+G68</f>
        <v>7136.5534</v>
      </c>
      <c r="H65" s="41">
        <f>H66+H67+H68</f>
        <v>7105.798999999999</v>
      </c>
      <c r="I65" s="120">
        <f t="shared" si="2"/>
        <v>109.10848201946992</v>
      </c>
      <c r="J65" s="61">
        <f t="shared" si="15"/>
        <v>99.569058083416</v>
      </c>
      <c r="K65" s="71">
        <v>3284.2</v>
      </c>
      <c r="L65" s="41">
        <v>3284.2</v>
      </c>
      <c r="M65" s="41">
        <v>3284.2</v>
      </c>
      <c r="N65" s="41">
        <v>3284.2</v>
      </c>
      <c r="O65" s="41">
        <v>3284.2</v>
      </c>
      <c r="P65" s="41">
        <v>3284.2</v>
      </c>
      <c r="Q65" s="41">
        <v>3284.2</v>
      </c>
      <c r="R65" s="41">
        <v>3284.2</v>
      </c>
      <c r="S65" s="41">
        <v>3284.2</v>
      </c>
      <c r="T65" s="41">
        <v>3284.2</v>
      </c>
      <c r="U65" s="41">
        <v>3284.2</v>
      </c>
      <c r="V65" s="41">
        <v>3284.2</v>
      </c>
      <c r="W65" s="41">
        <v>3284.2</v>
      </c>
      <c r="X65" s="41">
        <v>3284.2</v>
      </c>
      <c r="Y65" s="41">
        <v>3284.2</v>
      </c>
      <c r="Z65" s="41">
        <v>3284.2</v>
      </c>
      <c r="AA65" s="73"/>
      <c r="AB65" s="121"/>
    </row>
    <row r="66" spans="1:28" s="17" customFormat="1" ht="31.5" outlineLevel="5">
      <c r="A66" s="23" t="s">
        <v>223</v>
      </c>
      <c r="B66" s="24" t="s">
        <v>8</v>
      </c>
      <c r="C66" s="24" t="s">
        <v>234</v>
      </c>
      <c r="D66" s="24" t="s">
        <v>86</v>
      </c>
      <c r="E66" s="24"/>
      <c r="F66" s="42">
        <v>4986.2</v>
      </c>
      <c r="G66" s="42">
        <v>5492.063</v>
      </c>
      <c r="H66" s="42">
        <v>5470.422</v>
      </c>
      <c r="I66" s="120">
        <f t="shared" si="2"/>
        <v>109.71124303076492</v>
      </c>
      <c r="J66" s="61">
        <f t="shared" si="15"/>
        <v>99.60595863521594</v>
      </c>
      <c r="K66" s="7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73"/>
      <c r="AB66" s="121"/>
    </row>
    <row r="67" spans="1:28" s="17" customFormat="1" ht="63" outlineLevel="5">
      <c r="A67" s="23" t="s">
        <v>228</v>
      </c>
      <c r="B67" s="24" t="s">
        <v>8</v>
      </c>
      <c r="C67" s="24" t="s">
        <v>234</v>
      </c>
      <c r="D67" s="24" t="s">
        <v>87</v>
      </c>
      <c r="E67" s="24"/>
      <c r="F67" s="42">
        <v>16</v>
      </c>
      <c r="G67" s="42">
        <v>1.4904</v>
      </c>
      <c r="H67" s="42">
        <v>1.49</v>
      </c>
      <c r="I67" s="120">
        <f t="shared" si="2"/>
        <v>9.3125</v>
      </c>
      <c r="J67" s="61">
        <f t="shared" si="15"/>
        <v>99.97316156736447</v>
      </c>
      <c r="K67" s="7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73"/>
      <c r="AB67" s="121"/>
    </row>
    <row r="68" spans="1:28" s="17" customFormat="1" ht="78.75" outlineLevel="5">
      <c r="A68" s="23" t="s">
        <v>224</v>
      </c>
      <c r="B68" s="24" t="s">
        <v>8</v>
      </c>
      <c r="C68" s="24" t="s">
        <v>234</v>
      </c>
      <c r="D68" s="24" t="s">
        <v>225</v>
      </c>
      <c r="E68" s="24"/>
      <c r="F68" s="42">
        <v>1510.4</v>
      </c>
      <c r="G68" s="42">
        <v>1643</v>
      </c>
      <c r="H68" s="42">
        <v>1633.887</v>
      </c>
      <c r="I68" s="120">
        <f t="shared" si="2"/>
        <v>108.17578124999999</v>
      </c>
      <c r="J68" s="61">
        <f t="shared" si="15"/>
        <v>99.4453438831406</v>
      </c>
      <c r="K68" s="7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73"/>
      <c r="AB68" s="121"/>
    </row>
    <row r="69" spans="1:28" s="17" customFormat="1" ht="31.5" outlineLevel="5">
      <c r="A69" s="7" t="s">
        <v>190</v>
      </c>
      <c r="B69" s="8" t="s">
        <v>191</v>
      </c>
      <c r="C69" s="8" t="s">
        <v>230</v>
      </c>
      <c r="D69" s="8" t="s">
        <v>5</v>
      </c>
      <c r="E69" s="8"/>
      <c r="F69" s="39">
        <f aca="true" t="shared" si="20" ref="F69:H73">F70</f>
        <v>0</v>
      </c>
      <c r="G69" s="39">
        <f t="shared" si="20"/>
        <v>0</v>
      </c>
      <c r="H69" s="39">
        <f t="shared" si="20"/>
        <v>0</v>
      </c>
      <c r="I69" s="120" t="e">
        <f t="shared" si="2"/>
        <v>#DIV/0!</v>
      </c>
      <c r="J69" s="61">
        <v>0</v>
      </c>
      <c r="K69" s="7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73"/>
      <c r="AB69" s="121"/>
    </row>
    <row r="70" spans="1:28" s="17" customFormat="1" ht="47.25" outlineLevel="5">
      <c r="A70" s="15" t="s">
        <v>128</v>
      </c>
      <c r="B70" s="8" t="s">
        <v>191</v>
      </c>
      <c r="C70" s="8" t="s">
        <v>231</v>
      </c>
      <c r="D70" s="8" t="s">
        <v>5</v>
      </c>
      <c r="E70" s="8"/>
      <c r="F70" s="39">
        <f t="shared" si="20"/>
        <v>0</v>
      </c>
      <c r="G70" s="39">
        <f t="shared" si="20"/>
        <v>0</v>
      </c>
      <c r="H70" s="39">
        <f t="shared" si="20"/>
        <v>0</v>
      </c>
      <c r="I70" s="120" t="e">
        <f t="shared" si="2"/>
        <v>#DIV/0!</v>
      </c>
      <c r="J70" s="61">
        <v>0</v>
      </c>
      <c r="K70" s="7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73"/>
      <c r="AB70" s="121"/>
    </row>
    <row r="71" spans="1:28" s="17" customFormat="1" ht="47.25" outlineLevel="5">
      <c r="A71" s="15" t="s">
        <v>130</v>
      </c>
      <c r="B71" s="8" t="s">
        <v>191</v>
      </c>
      <c r="C71" s="8" t="s">
        <v>232</v>
      </c>
      <c r="D71" s="8" t="s">
        <v>5</v>
      </c>
      <c r="E71" s="8"/>
      <c r="F71" s="39">
        <f t="shared" si="20"/>
        <v>0</v>
      </c>
      <c r="G71" s="39">
        <f t="shared" si="20"/>
        <v>0</v>
      </c>
      <c r="H71" s="39">
        <f t="shared" si="20"/>
        <v>0</v>
      </c>
      <c r="I71" s="120" t="e">
        <f t="shared" si="2"/>
        <v>#DIV/0!</v>
      </c>
      <c r="J71" s="61">
        <v>0</v>
      </c>
      <c r="K71" s="7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73"/>
      <c r="AB71" s="121"/>
    </row>
    <row r="72" spans="1:28" s="17" customFormat="1" ht="47.25" outlineLevel="5">
      <c r="A72" s="25" t="s">
        <v>189</v>
      </c>
      <c r="B72" s="14" t="s">
        <v>191</v>
      </c>
      <c r="C72" s="14" t="s">
        <v>238</v>
      </c>
      <c r="D72" s="14" t="s">
        <v>5</v>
      </c>
      <c r="E72" s="14"/>
      <c r="F72" s="40">
        <f t="shared" si="20"/>
        <v>0</v>
      </c>
      <c r="G72" s="40">
        <f t="shared" si="20"/>
        <v>0</v>
      </c>
      <c r="H72" s="40">
        <f t="shared" si="20"/>
        <v>0</v>
      </c>
      <c r="I72" s="120" t="e">
        <f t="shared" si="2"/>
        <v>#DIV/0!</v>
      </c>
      <c r="J72" s="61">
        <v>0</v>
      </c>
      <c r="K72" s="7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73"/>
      <c r="AB72" s="121"/>
    </row>
    <row r="73" spans="1:28" s="17" customFormat="1" ht="15.75" outlineLevel="5">
      <c r="A73" s="5" t="s">
        <v>217</v>
      </c>
      <c r="B73" s="6" t="s">
        <v>191</v>
      </c>
      <c r="C73" s="6" t="s">
        <v>238</v>
      </c>
      <c r="D73" s="6" t="s">
        <v>215</v>
      </c>
      <c r="E73" s="6"/>
      <c r="F73" s="41">
        <f t="shared" si="20"/>
        <v>0</v>
      </c>
      <c r="G73" s="41">
        <f t="shared" si="20"/>
        <v>0</v>
      </c>
      <c r="H73" s="41">
        <f t="shared" si="20"/>
        <v>0</v>
      </c>
      <c r="I73" s="120" t="e">
        <f t="shared" si="2"/>
        <v>#DIV/0!</v>
      </c>
      <c r="J73" s="61">
        <v>0</v>
      </c>
      <c r="K73" s="7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73"/>
      <c r="AB73" s="121"/>
    </row>
    <row r="74" spans="1:28" s="17" customFormat="1" ht="15.75" outlineLevel="5">
      <c r="A74" s="23" t="s">
        <v>218</v>
      </c>
      <c r="B74" s="24" t="s">
        <v>191</v>
      </c>
      <c r="C74" s="24" t="s">
        <v>238</v>
      </c>
      <c r="D74" s="24" t="s">
        <v>216</v>
      </c>
      <c r="E74" s="24"/>
      <c r="F74" s="42">
        <v>0</v>
      </c>
      <c r="G74" s="42">
        <v>0</v>
      </c>
      <c r="H74" s="42">
        <v>0</v>
      </c>
      <c r="I74" s="120" t="e">
        <f aca="true" t="shared" si="21" ref="I74:I137">H74/F74*100</f>
        <v>#DIV/0!</v>
      </c>
      <c r="J74" s="61">
        <v>0</v>
      </c>
      <c r="K74" s="7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73"/>
      <c r="AB74" s="121"/>
    </row>
    <row r="75" spans="1:28" s="17" customFormat="1" ht="15.75" outlineLevel="3">
      <c r="A75" s="7" t="s">
        <v>31</v>
      </c>
      <c r="B75" s="8" t="s">
        <v>9</v>
      </c>
      <c r="C75" s="8" t="s">
        <v>230</v>
      </c>
      <c r="D75" s="8" t="s">
        <v>5</v>
      </c>
      <c r="E75" s="8"/>
      <c r="F75" s="39">
        <f aca="true" t="shared" si="22" ref="F75:H78">F76</f>
        <v>200</v>
      </c>
      <c r="G75" s="39">
        <f t="shared" si="22"/>
        <v>7625.22984</v>
      </c>
      <c r="H75" s="39">
        <f t="shared" si="22"/>
        <v>0</v>
      </c>
      <c r="I75" s="120">
        <f t="shared" si="21"/>
        <v>0</v>
      </c>
      <c r="J75" s="61">
        <f aca="true" t="shared" si="23" ref="J75:J85">H75/G75*100</f>
        <v>0</v>
      </c>
      <c r="K75" s="70" t="e">
        <f>#REF!</f>
        <v>#REF!</v>
      </c>
      <c r="L75" s="39" t="e">
        <f>#REF!</f>
        <v>#REF!</v>
      </c>
      <c r="M75" s="39" t="e">
        <f>#REF!</f>
        <v>#REF!</v>
      </c>
      <c r="N75" s="39" t="e">
        <f>#REF!</f>
        <v>#REF!</v>
      </c>
      <c r="O75" s="39" t="e">
        <f>#REF!</f>
        <v>#REF!</v>
      </c>
      <c r="P75" s="39" t="e">
        <f>#REF!</f>
        <v>#REF!</v>
      </c>
      <c r="Q75" s="39" t="e">
        <f>#REF!</f>
        <v>#REF!</v>
      </c>
      <c r="R75" s="39" t="e">
        <f>#REF!</f>
        <v>#REF!</v>
      </c>
      <c r="S75" s="39" t="e">
        <f>#REF!</f>
        <v>#REF!</v>
      </c>
      <c r="T75" s="39" t="e">
        <f>#REF!</f>
        <v>#REF!</v>
      </c>
      <c r="U75" s="39" t="e">
        <f>#REF!</f>
        <v>#REF!</v>
      </c>
      <c r="V75" s="39" t="e">
        <f>#REF!</f>
        <v>#REF!</v>
      </c>
      <c r="W75" s="39" t="e">
        <f>#REF!</f>
        <v>#REF!</v>
      </c>
      <c r="X75" s="39" t="e">
        <f>#REF!</f>
        <v>#REF!</v>
      </c>
      <c r="Y75" s="39" t="e">
        <f>#REF!</f>
        <v>#REF!</v>
      </c>
      <c r="Z75" s="39" t="e">
        <f>#REF!</f>
        <v>#REF!</v>
      </c>
      <c r="AA75" s="73"/>
      <c r="AB75" s="121"/>
    </row>
    <row r="76" spans="1:28" s="17" customFormat="1" ht="47.25" outlineLevel="3">
      <c r="A76" s="15" t="s">
        <v>128</v>
      </c>
      <c r="B76" s="8" t="s">
        <v>9</v>
      </c>
      <c r="C76" s="8" t="s">
        <v>231</v>
      </c>
      <c r="D76" s="8" t="s">
        <v>5</v>
      </c>
      <c r="E76" s="8"/>
      <c r="F76" s="39">
        <f t="shared" si="22"/>
        <v>200</v>
      </c>
      <c r="G76" s="39">
        <f t="shared" si="22"/>
        <v>7625.22984</v>
      </c>
      <c r="H76" s="39">
        <f t="shared" si="22"/>
        <v>0</v>
      </c>
      <c r="I76" s="120">
        <f t="shared" si="21"/>
        <v>0</v>
      </c>
      <c r="J76" s="61">
        <f t="shared" si="23"/>
        <v>0</v>
      </c>
      <c r="K76" s="70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73"/>
      <c r="AB76" s="121"/>
    </row>
    <row r="77" spans="1:28" s="17" customFormat="1" ht="47.25" outlineLevel="3">
      <c r="A77" s="15" t="s">
        <v>130</v>
      </c>
      <c r="B77" s="8" t="s">
        <v>9</v>
      </c>
      <c r="C77" s="8" t="s">
        <v>232</v>
      </c>
      <c r="D77" s="8" t="s">
        <v>5</v>
      </c>
      <c r="E77" s="8"/>
      <c r="F77" s="39">
        <f t="shared" si="22"/>
        <v>200</v>
      </c>
      <c r="G77" s="39">
        <f t="shared" si="22"/>
        <v>7625.22984</v>
      </c>
      <c r="H77" s="39">
        <f t="shared" si="22"/>
        <v>0</v>
      </c>
      <c r="I77" s="120">
        <f t="shared" si="21"/>
        <v>0</v>
      </c>
      <c r="J77" s="61">
        <f t="shared" si="23"/>
        <v>0</v>
      </c>
      <c r="K77" s="70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73"/>
      <c r="AB77" s="121"/>
    </row>
    <row r="78" spans="1:28" s="17" customFormat="1" ht="31.5" outlineLevel="4">
      <c r="A78" s="25" t="s">
        <v>131</v>
      </c>
      <c r="B78" s="14" t="s">
        <v>9</v>
      </c>
      <c r="C78" s="14" t="s">
        <v>414</v>
      </c>
      <c r="D78" s="14" t="s">
        <v>5</v>
      </c>
      <c r="E78" s="14"/>
      <c r="F78" s="40">
        <f t="shared" si="22"/>
        <v>200</v>
      </c>
      <c r="G78" s="40">
        <f t="shared" si="22"/>
        <v>7625.22984</v>
      </c>
      <c r="H78" s="40">
        <f t="shared" si="22"/>
        <v>0</v>
      </c>
      <c r="I78" s="120">
        <f t="shared" si="21"/>
        <v>0</v>
      </c>
      <c r="J78" s="61">
        <f t="shared" si="23"/>
        <v>0</v>
      </c>
      <c r="K78" s="71">
        <f aca="true" t="shared" si="24" ref="K78:Z78">K79</f>
        <v>0</v>
      </c>
      <c r="L78" s="41">
        <f t="shared" si="24"/>
        <v>0</v>
      </c>
      <c r="M78" s="41">
        <f t="shared" si="24"/>
        <v>0</v>
      </c>
      <c r="N78" s="41">
        <f t="shared" si="24"/>
        <v>0</v>
      </c>
      <c r="O78" s="41">
        <f t="shared" si="24"/>
        <v>0</v>
      </c>
      <c r="P78" s="41">
        <f t="shared" si="24"/>
        <v>0</v>
      </c>
      <c r="Q78" s="41">
        <f t="shared" si="24"/>
        <v>0</v>
      </c>
      <c r="R78" s="41">
        <f t="shared" si="24"/>
        <v>0</v>
      </c>
      <c r="S78" s="41">
        <f t="shared" si="24"/>
        <v>0</v>
      </c>
      <c r="T78" s="41">
        <f t="shared" si="24"/>
        <v>0</v>
      </c>
      <c r="U78" s="41">
        <f t="shared" si="24"/>
        <v>0</v>
      </c>
      <c r="V78" s="41">
        <f t="shared" si="24"/>
        <v>0</v>
      </c>
      <c r="W78" s="41">
        <f t="shared" si="24"/>
        <v>0</v>
      </c>
      <c r="X78" s="41">
        <f t="shared" si="24"/>
        <v>0</v>
      </c>
      <c r="Y78" s="41">
        <f t="shared" si="24"/>
        <v>0</v>
      </c>
      <c r="Z78" s="41">
        <f t="shared" si="24"/>
        <v>0</v>
      </c>
      <c r="AA78" s="73"/>
      <c r="AB78" s="121"/>
    </row>
    <row r="79" spans="1:28" s="17" customFormat="1" ht="15.75" outlineLevel="5">
      <c r="A79" s="47" t="s">
        <v>103</v>
      </c>
      <c r="B79" s="46" t="s">
        <v>9</v>
      </c>
      <c r="C79" s="46" t="s">
        <v>414</v>
      </c>
      <c r="D79" s="46" t="s">
        <v>102</v>
      </c>
      <c r="E79" s="46"/>
      <c r="F79" s="48">
        <v>200</v>
      </c>
      <c r="G79" s="48">
        <v>7625.22984</v>
      </c>
      <c r="H79" s="48">
        <v>0</v>
      </c>
      <c r="I79" s="120">
        <f t="shared" si="21"/>
        <v>0</v>
      </c>
      <c r="J79" s="61">
        <f t="shared" si="23"/>
        <v>0</v>
      </c>
      <c r="K79" s="74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75"/>
      <c r="AB79" s="121"/>
    </row>
    <row r="80" spans="1:28" s="17" customFormat="1" ht="15.75" customHeight="1" outlineLevel="3">
      <c r="A80" s="7" t="s">
        <v>32</v>
      </c>
      <c r="B80" s="8" t="s">
        <v>70</v>
      </c>
      <c r="C80" s="8" t="s">
        <v>230</v>
      </c>
      <c r="D80" s="8" t="s">
        <v>5</v>
      </c>
      <c r="E80" s="8"/>
      <c r="F80" s="39">
        <f>F81+F143</f>
        <v>68924.43900000001</v>
      </c>
      <c r="G80" s="39">
        <f>G81+G143</f>
        <v>96309.56371000003</v>
      </c>
      <c r="H80" s="39">
        <f>H81+H143</f>
        <v>89542.39200000002</v>
      </c>
      <c r="I80" s="120">
        <f t="shared" si="21"/>
        <v>129.9138495708322</v>
      </c>
      <c r="J80" s="61">
        <f t="shared" si="23"/>
        <v>92.97352054217917</v>
      </c>
      <c r="K80" s="70" t="e">
        <f>K81+#REF!+#REF!+#REF!+#REF!+#REF!+K117+K124+K131</f>
        <v>#REF!</v>
      </c>
      <c r="L80" s="39" t="e">
        <f>L81+#REF!+#REF!+#REF!+#REF!+#REF!+L117+L124+L131</f>
        <v>#REF!</v>
      </c>
      <c r="M80" s="39" t="e">
        <f>M81+#REF!+#REF!+#REF!+#REF!+#REF!+M117+M124+M131</f>
        <v>#REF!</v>
      </c>
      <c r="N80" s="39" t="e">
        <f>N81+#REF!+#REF!+#REF!+#REF!+#REF!+N117+N124+N131</f>
        <v>#REF!</v>
      </c>
      <c r="O80" s="39" t="e">
        <f>O81+#REF!+#REF!+#REF!+#REF!+#REF!+O117+O124+O131</f>
        <v>#REF!</v>
      </c>
      <c r="P80" s="39" t="e">
        <f>P81+#REF!+#REF!+#REF!+#REF!+#REF!+P117+P124+P131</f>
        <v>#REF!</v>
      </c>
      <c r="Q80" s="39" t="e">
        <f>Q81+#REF!+#REF!+#REF!+#REF!+#REF!+Q117+Q124+Q131</f>
        <v>#REF!</v>
      </c>
      <c r="R80" s="39" t="e">
        <f>R81+#REF!+#REF!+#REF!+#REF!+#REF!+R117+R124+R131</f>
        <v>#REF!</v>
      </c>
      <c r="S80" s="39" t="e">
        <f>S81+#REF!+#REF!+#REF!+#REF!+#REF!+S117+S124+S131</f>
        <v>#REF!</v>
      </c>
      <c r="T80" s="39" t="e">
        <f>T81+#REF!+#REF!+#REF!+#REF!+#REF!+T117+T124+T131</f>
        <v>#REF!</v>
      </c>
      <c r="U80" s="39" t="e">
        <f>U81+#REF!+#REF!+#REF!+#REF!+#REF!+U117+U124+U131</f>
        <v>#REF!</v>
      </c>
      <c r="V80" s="39" t="e">
        <f>V81+#REF!+#REF!+#REF!+#REF!+#REF!+V117+V124+V131</f>
        <v>#REF!</v>
      </c>
      <c r="W80" s="39" t="e">
        <f>W81+#REF!+#REF!+#REF!+#REF!+#REF!+W117+W124+W131</f>
        <v>#REF!</v>
      </c>
      <c r="X80" s="39" t="e">
        <f>X81+#REF!+#REF!+#REF!+#REF!+#REF!+X117+X124+X131</f>
        <v>#REF!</v>
      </c>
      <c r="Y80" s="39" t="e">
        <f>Y81+#REF!+#REF!+#REF!+#REF!+#REF!+Y117+Y124+Y131</f>
        <v>#REF!</v>
      </c>
      <c r="Z80" s="39" t="e">
        <f>Z81+#REF!+#REF!+#REF!+#REF!+#REF!+Z117+Z124+Z131</f>
        <v>#REF!</v>
      </c>
      <c r="AA80" s="73"/>
      <c r="AB80" s="121"/>
    </row>
    <row r="81" spans="1:28" s="17" customFormat="1" ht="47.25" outlineLevel="3">
      <c r="A81" s="15" t="s">
        <v>128</v>
      </c>
      <c r="B81" s="8" t="s">
        <v>70</v>
      </c>
      <c r="C81" s="8" t="s">
        <v>231</v>
      </c>
      <c r="D81" s="8" t="s">
        <v>5</v>
      </c>
      <c r="E81" s="8"/>
      <c r="F81" s="39">
        <f>F82</f>
        <v>66748.43900000001</v>
      </c>
      <c r="G81" s="39">
        <f>G82</f>
        <v>71399.42861000003</v>
      </c>
      <c r="H81" s="39">
        <f>H82</f>
        <v>68605.44700000001</v>
      </c>
      <c r="I81" s="120">
        <f t="shared" si="21"/>
        <v>102.78209951846216</v>
      </c>
      <c r="J81" s="61">
        <f t="shared" si="23"/>
        <v>96.08682917441625</v>
      </c>
      <c r="K81" s="70">
        <f aca="true" t="shared" si="25" ref="K81:Z81">K83</f>
        <v>0</v>
      </c>
      <c r="L81" s="39">
        <f t="shared" si="25"/>
        <v>0</v>
      </c>
      <c r="M81" s="39">
        <f t="shared" si="25"/>
        <v>0</v>
      </c>
      <c r="N81" s="39">
        <f t="shared" si="25"/>
        <v>0</v>
      </c>
      <c r="O81" s="39">
        <f t="shared" si="25"/>
        <v>0</v>
      </c>
      <c r="P81" s="39">
        <f t="shared" si="25"/>
        <v>0</v>
      </c>
      <c r="Q81" s="39">
        <f t="shared" si="25"/>
        <v>0</v>
      </c>
      <c r="R81" s="39">
        <f t="shared" si="25"/>
        <v>0</v>
      </c>
      <c r="S81" s="39">
        <f t="shared" si="25"/>
        <v>0</v>
      </c>
      <c r="T81" s="39">
        <f t="shared" si="25"/>
        <v>0</v>
      </c>
      <c r="U81" s="39">
        <f t="shared" si="25"/>
        <v>0</v>
      </c>
      <c r="V81" s="39">
        <f t="shared" si="25"/>
        <v>0</v>
      </c>
      <c r="W81" s="39">
        <f t="shared" si="25"/>
        <v>0</v>
      </c>
      <c r="X81" s="39">
        <f t="shared" si="25"/>
        <v>0</v>
      </c>
      <c r="Y81" s="39">
        <f t="shared" si="25"/>
        <v>0</v>
      </c>
      <c r="Z81" s="39">
        <f t="shared" si="25"/>
        <v>0</v>
      </c>
      <c r="AA81" s="73"/>
      <c r="AB81" s="121"/>
    </row>
    <row r="82" spans="1:28" s="17" customFormat="1" ht="47.25" outlineLevel="3">
      <c r="A82" s="15" t="s">
        <v>130</v>
      </c>
      <c r="B82" s="8" t="s">
        <v>70</v>
      </c>
      <c r="C82" s="8" t="s">
        <v>232</v>
      </c>
      <c r="D82" s="8" t="s">
        <v>5</v>
      </c>
      <c r="E82" s="8"/>
      <c r="F82" s="39">
        <f>F83+F90+F103+F99+F117+F124+F131+F114+F137</f>
        <v>66748.43900000001</v>
      </c>
      <c r="G82" s="39">
        <f>G83+G90+G103+G99+G117+G124+G131+G114+G137</f>
        <v>71399.42861000003</v>
      </c>
      <c r="H82" s="39">
        <f>H83+H90+H103+H99+H117+H124+H131+H114+H137</f>
        <v>68605.44700000001</v>
      </c>
      <c r="I82" s="120">
        <f t="shared" si="21"/>
        <v>102.78209951846216</v>
      </c>
      <c r="J82" s="61">
        <f t="shared" si="23"/>
        <v>96.08682917441625</v>
      </c>
      <c r="K82" s="70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73"/>
      <c r="AB82" s="121"/>
    </row>
    <row r="83" spans="1:28" s="17" customFormat="1" ht="31.5" outlineLevel="4">
      <c r="A83" s="25" t="s">
        <v>33</v>
      </c>
      <c r="B83" s="14" t="s">
        <v>70</v>
      </c>
      <c r="C83" s="14" t="s">
        <v>239</v>
      </c>
      <c r="D83" s="14" t="s">
        <v>5</v>
      </c>
      <c r="E83" s="14"/>
      <c r="F83" s="40">
        <f>F84+F88</f>
        <v>2651.059</v>
      </c>
      <c r="G83" s="40">
        <f>G84+G88</f>
        <v>2651.06</v>
      </c>
      <c r="H83" s="40">
        <f>H84+H88</f>
        <v>2120.42</v>
      </c>
      <c r="I83" s="120">
        <f t="shared" si="21"/>
        <v>79.98388568492817</v>
      </c>
      <c r="J83" s="61">
        <f t="shared" si="23"/>
        <v>79.98385551439802</v>
      </c>
      <c r="K83" s="71">
        <f aca="true" t="shared" si="26" ref="K83:Z83">K84</f>
        <v>0</v>
      </c>
      <c r="L83" s="41">
        <f t="shared" si="26"/>
        <v>0</v>
      </c>
      <c r="M83" s="41">
        <f t="shared" si="26"/>
        <v>0</v>
      </c>
      <c r="N83" s="41">
        <f t="shared" si="26"/>
        <v>0</v>
      </c>
      <c r="O83" s="41">
        <f t="shared" si="26"/>
        <v>0</v>
      </c>
      <c r="P83" s="41">
        <f t="shared" si="26"/>
        <v>0</v>
      </c>
      <c r="Q83" s="41">
        <f t="shared" si="26"/>
        <v>0</v>
      </c>
      <c r="R83" s="41">
        <f t="shared" si="26"/>
        <v>0</v>
      </c>
      <c r="S83" s="41">
        <f t="shared" si="26"/>
        <v>0</v>
      </c>
      <c r="T83" s="41">
        <f t="shared" si="26"/>
        <v>0</v>
      </c>
      <c r="U83" s="41">
        <f t="shared" si="26"/>
        <v>0</v>
      </c>
      <c r="V83" s="41">
        <f t="shared" si="26"/>
        <v>0</v>
      </c>
      <c r="W83" s="41">
        <f t="shared" si="26"/>
        <v>0</v>
      </c>
      <c r="X83" s="41">
        <f t="shared" si="26"/>
        <v>0</v>
      </c>
      <c r="Y83" s="41">
        <f t="shared" si="26"/>
        <v>0</v>
      </c>
      <c r="Z83" s="41">
        <f t="shared" si="26"/>
        <v>0</v>
      </c>
      <c r="AA83" s="73"/>
      <c r="AB83" s="121"/>
    </row>
    <row r="84" spans="1:28" s="17" customFormat="1" ht="31.5" outlineLevel="5">
      <c r="A84" s="5" t="s">
        <v>89</v>
      </c>
      <c r="B84" s="6" t="s">
        <v>70</v>
      </c>
      <c r="C84" s="6" t="s">
        <v>239</v>
      </c>
      <c r="D84" s="6" t="s">
        <v>88</v>
      </c>
      <c r="E84" s="6"/>
      <c r="F84" s="41">
        <f>F85+F86+F87</f>
        <v>1560.774</v>
      </c>
      <c r="G84" s="41">
        <f>G85+G86+G87</f>
        <v>2029.33441</v>
      </c>
      <c r="H84" s="41">
        <f>H85+H86+H87</f>
        <v>2028.723</v>
      </c>
      <c r="I84" s="120">
        <f t="shared" si="21"/>
        <v>129.98185515648007</v>
      </c>
      <c r="J84" s="61">
        <f t="shared" si="23"/>
        <v>99.96987140231856</v>
      </c>
      <c r="K84" s="7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73"/>
      <c r="AB84" s="121"/>
    </row>
    <row r="85" spans="1:28" s="17" customFormat="1" ht="31.5" outlineLevel="5">
      <c r="A85" s="23" t="s">
        <v>223</v>
      </c>
      <c r="B85" s="24" t="s">
        <v>70</v>
      </c>
      <c r="C85" s="24" t="s">
        <v>239</v>
      </c>
      <c r="D85" s="24" t="s">
        <v>86</v>
      </c>
      <c r="E85" s="24"/>
      <c r="F85" s="42">
        <v>1201.07</v>
      </c>
      <c r="G85" s="42">
        <v>1559.16728</v>
      </c>
      <c r="H85" s="42">
        <v>1559.167</v>
      </c>
      <c r="I85" s="120">
        <f t="shared" si="21"/>
        <v>129.8148317750006</v>
      </c>
      <c r="J85" s="61">
        <f t="shared" si="23"/>
        <v>99.999982041696</v>
      </c>
      <c r="K85" s="7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73"/>
      <c r="AB85" s="121"/>
    </row>
    <row r="86" spans="1:28" s="17" customFormat="1" ht="63" outlineLevel="5">
      <c r="A86" s="23" t="s">
        <v>228</v>
      </c>
      <c r="B86" s="24" t="s">
        <v>70</v>
      </c>
      <c r="C86" s="24" t="s">
        <v>239</v>
      </c>
      <c r="D86" s="24" t="s">
        <v>87</v>
      </c>
      <c r="E86" s="24"/>
      <c r="F86" s="42">
        <v>0</v>
      </c>
      <c r="G86" s="42">
        <v>0</v>
      </c>
      <c r="H86" s="42">
        <v>0</v>
      </c>
      <c r="I86" s="120" t="e">
        <f t="shared" si="21"/>
        <v>#DIV/0!</v>
      </c>
      <c r="J86" s="61">
        <v>0</v>
      </c>
      <c r="K86" s="7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73"/>
      <c r="AB86" s="121"/>
    </row>
    <row r="87" spans="1:28" s="17" customFormat="1" ht="78.75" outlineLevel="5">
      <c r="A87" s="23" t="s">
        <v>224</v>
      </c>
      <c r="B87" s="24" t="s">
        <v>70</v>
      </c>
      <c r="C87" s="24" t="s">
        <v>239</v>
      </c>
      <c r="D87" s="24" t="s">
        <v>225</v>
      </c>
      <c r="E87" s="24"/>
      <c r="F87" s="42">
        <v>359.704</v>
      </c>
      <c r="G87" s="42">
        <v>470.16713</v>
      </c>
      <c r="H87" s="42">
        <v>469.556</v>
      </c>
      <c r="I87" s="120">
        <f t="shared" si="21"/>
        <v>130.53955474501257</v>
      </c>
      <c r="J87" s="61">
        <f aca="true" t="shared" si="27" ref="J87:J100">H87/G87*100</f>
        <v>99.87001856127203</v>
      </c>
      <c r="K87" s="7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73"/>
      <c r="AB87" s="121"/>
    </row>
    <row r="88" spans="1:28" s="17" customFormat="1" ht="31.5" outlineLevel="5">
      <c r="A88" s="5" t="s">
        <v>90</v>
      </c>
      <c r="B88" s="6" t="s">
        <v>70</v>
      </c>
      <c r="C88" s="6" t="s">
        <v>239</v>
      </c>
      <c r="D88" s="6" t="s">
        <v>91</v>
      </c>
      <c r="E88" s="6"/>
      <c r="F88" s="41">
        <f>F89</f>
        <v>1090.285</v>
      </c>
      <c r="G88" s="41">
        <f>G89</f>
        <v>621.72559</v>
      </c>
      <c r="H88" s="41">
        <f>H89</f>
        <v>91.697</v>
      </c>
      <c r="I88" s="120">
        <f t="shared" si="21"/>
        <v>8.410369765703463</v>
      </c>
      <c r="J88" s="61">
        <f t="shared" si="27"/>
        <v>14.748789735355755</v>
      </c>
      <c r="K88" s="7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73"/>
      <c r="AB88" s="121"/>
    </row>
    <row r="89" spans="1:28" s="17" customFormat="1" ht="31.5" outlineLevel="5">
      <c r="A89" s="23" t="s">
        <v>92</v>
      </c>
      <c r="B89" s="24" t="s">
        <v>70</v>
      </c>
      <c r="C89" s="24" t="s">
        <v>239</v>
      </c>
      <c r="D89" s="24" t="s">
        <v>93</v>
      </c>
      <c r="E89" s="24"/>
      <c r="F89" s="42">
        <v>1090.285</v>
      </c>
      <c r="G89" s="42">
        <v>621.72559</v>
      </c>
      <c r="H89" s="42">
        <v>91.697</v>
      </c>
      <c r="I89" s="120">
        <f t="shared" si="21"/>
        <v>8.410369765703463</v>
      </c>
      <c r="J89" s="61">
        <f t="shared" si="27"/>
        <v>14.748789735355755</v>
      </c>
      <c r="K89" s="7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73"/>
      <c r="AB89" s="121"/>
    </row>
    <row r="90" spans="1:28" s="17" customFormat="1" ht="63" outlineLevel="4">
      <c r="A90" s="26" t="s">
        <v>185</v>
      </c>
      <c r="B90" s="14" t="s">
        <v>70</v>
      </c>
      <c r="C90" s="14" t="s">
        <v>234</v>
      </c>
      <c r="D90" s="14" t="s">
        <v>5</v>
      </c>
      <c r="E90" s="14"/>
      <c r="F90" s="40">
        <f>F91+F95+F97</f>
        <v>23063.6</v>
      </c>
      <c r="G90" s="40">
        <f>G91+G95+G97</f>
        <v>24296.09417</v>
      </c>
      <c r="H90" s="40">
        <f>H91+H95+H97</f>
        <v>24060.492</v>
      </c>
      <c r="I90" s="120">
        <f t="shared" si="21"/>
        <v>104.32236077628818</v>
      </c>
      <c r="J90" s="61">
        <f t="shared" si="27"/>
        <v>99.03028787939539</v>
      </c>
      <c r="K90" s="71">
        <f aca="true" t="shared" si="28" ref="K90:Z90">K91</f>
        <v>0</v>
      </c>
      <c r="L90" s="41">
        <f t="shared" si="28"/>
        <v>0</v>
      </c>
      <c r="M90" s="41">
        <f t="shared" si="28"/>
        <v>0</v>
      </c>
      <c r="N90" s="41">
        <f t="shared" si="28"/>
        <v>0</v>
      </c>
      <c r="O90" s="41">
        <f t="shared" si="28"/>
        <v>0</v>
      </c>
      <c r="P90" s="41">
        <f t="shared" si="28"/>
        <v>0</v>
      </c>
      <c r="Q90" s="41">
        <f t="shared" si="28"/>
        <v>0</v>
      </c>
      <c r="R90" s="41">
        <f t="shared" si="28"/>
        <v>0</v>
      </c>
      <c r="S90" s="41">
        <f t="shared" si="28"/>
        <v>0</v>
      </c>
      <c r="T90" s="41">
        <f t="shared" si="28"/>
        <v>0</v>
      </c>
      <c r="U90" s="41">
        <f t="shared" si="28"/>
        <v>0</v>
      </c>
      <c r="V90" s="41">
        <f t="shared" si="28"/>
        <v>0</v>
      </c>
      <c r="W90" s="41">
        <f t="shared" si="28"/>
        <v>0</v>
      </c>
      <c r="X90" s="41">
        <f t="shared" si="28"/>
        <v>0</v>
      </c>
      <c r="Y90" s="41">
        <f t="shared" si="28"/>
        <v>0</v>
      </c>
      <c r="Z90" s="41">
        <f t="shared" si="28"/>
        <v>0</v>
      </c>
      <c r="AA90" s="73"/>
      <c r="AB90" s="121"/>
    </row>
    <row r="91" spans="1:28" s="17" customFormat="1" ht="31.5" outlineLevel="5">
      <c r="A91" s="5" t="s">
        <v>89</v>
      </c>
      <c r="B91" s="6" t="s">
        <v>70</v>
      </c>
      <c r="C91" s="6" t="s">
        <v>234</v>
      </c>
      <c r="D91" s="6" t="s">
        <v>88</v>
      </c>
      <c r="E91" s="6"/>
      <c r="F91" s="41">
        <f>F92+F93+F94</f>
        <v>22951.3</v>
      </c>
      <c r="G91" s="41">
        <f>G92+G93+G94</f>
        <v>24142.41669</v>
      </c>
      <c r="H91" s="41">
        <f>H92+H93+H94</f>
        <v>23906.815</v>
      </c>
      <c r="I91" s="120">
        <f t="shared" si="21"/>
        <v>104.16322822672355</v>
      </c>
      <c r="J91" s="61">
        <f t="shared" si="27"/>
        <v>99.02411720820979</v>
      </c>
      <c r="K91" s="7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73"/>
      <c r="AB91" s="121"/>
    </row>
    <row r="92" spans="1:28" s="17" customFormat="1" ht="31.5" outlineLevel="5">
      <c r="A92" s="23" t="s">
        <v>223</v>
      </c>
      <c r="B92" s="24" t="s">
        <v>70</v>
      </c>
      <c r="C92" s="24" t="s">
        <v>234</v>
      </c>
      <c r="D92" s="24" t="s">
        <v>86</v>
      </c>
      <c r="E92" s="24"/>
      <c r="F92" s="42">
        <v>17603.3</v>
      </c>
      <c r="G92" s="42">
        <v>18580.06669</v>
      </c>
      <c r="H92" s="42">
        <v>18443.272</v>
      </c>
      <c r="I92" s="120">
        <f t="shared" si="21"/>
        <v>104.77167349303824</v>
      </c>
      <c r="J92" s="61">
        <f t="shared" si="27"/>
        <v>99.26375565662731</v>
      </c>
      <c r="K92" s="7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73"/>
      <c r="AB92" s="121"/>
    </row>
    <row r="93" spans="1:28" s="17" customFormat="1" ht="63" outlineLevel="5">
      <c r="A93" s="23" t="s">
        <v>228</v>
      </c>
      <c r="B93" s="24" t="s">
        <v>70</v>
      </c>
      <c r="C93" s="24" t="s">
        <v>234</v>
      </c>
      <c r="D93" s="24" t="s">
        <v>87</v>
      </c>
      <c r="E93" s="24"/>
      <c r="F93" s="42">
        <v>32</v>
      </c>
      <c r="G93" s="42">
        <v>2.35</v>
      </c>
      <c r="H93" s="42">
        <v>2.35</v>
      </c>
      <c r="I93" s="120">
        <f t="shared" si="21"/>
        <v>7.34375</v>
      </c>
      <c r="J93" s="61">
        <f t="shared" si="27"/>
        <v>100</v>
      </c>
      <c r="K93" s="7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73"/>
      <c r="AB93" s="121"/>
    </row>
    <row r="94" spans="1:28" s="17" customFormat="1" ht="78.75" outlineLevel="5">
      <c r="A94" s="23" t="s">
        <v>224</v>
      </c>
      <c r="B94" s="24" t="s">
        <v>70</v>
      </c>
      <c r="C94" s="24" t="s">
        <v>234</v>
      </c>
      <c r="D94" s="24" t="s">
        <v>225</v>
      </c>
      <c r="E94" s="24"/>
      <c r="F94" s="42">
        <v>5316</v>
      </c>
      <c r="G94" s="42">
        <v>5560</v>
      </c>
      <c r="H94" s="42">
        <v>5461.193</v>
      </c>
      <c r="I94" s="120">
        <f t="shared" si="21"/>
        <v>102.73124529721596</v>
      </c>
      <c r="J94" s="61">
        <f t="shared" si="27"/>
        <v>98.22289568345323</v>
      </c>
      <c r="K94" s="7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73"/>
      <c r="AB94" s="121"/>
    </row>
    <row r="95" spans="1:28" s="17" customFormat="1" ht="31.5" outlineLevel="5">
      <c r="A95" s="5" t="s">
        <v>90</v>
      </c>
      <c r="B95" s="6" t="s">
        <v>70</v>
      </c>
      <c r="C95" s="6" t="s">
        <v>234</v>
      </c>
      <c r="D95" s="6" t="s">
        <v>91</v>
      </c>
      <c r="E95" s="6"/>
      <c r="F95" s="41">
        <f>F96</f>
        <v>112.3</v>
      </c>
      <c r="G95" s="41">
        <f>G96</f>
        <v>30.02906</v>
      </c>
      <c r="H95" s="41">
        <f>H96</f>
        <v>30.029</v>
      </c>
      <c r="I95" s="120">
        <f t="shared" si="21"/>
        <v>26.739982190560994</v>
      </c>
      <c r="J95" s="61">
        <f t="shared" si="27"/>
        <v>99.99980019354585</v>
      </c>
      <c r="K95" s="7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73"/>
      <c r="AB95" s="121"/>
    </row>
    <row r="96" spans="1:28" s="17" customFormat="1" ht="31.5" outlineLevel="5">
      <c r="A96" s="23" t="s">
        <v>92</v>
      </c>
      <c r="B96" s="24" t="s">
        <v>70</v>
      </c>
      <c r="C96" s="24" t="s">
        <v>234</v>
      </c>
      <c r="D96" s="24" t="s">
        <v>93</v>
      </c>
      <c r="E96" s="24"/>
      <c r="F96" s="42">
        <v>112.3</v>
      </c>
      <c r="G96" s="42">
        <v>30.02906</v>
      </c>
      <c r="H96" s="42">
        <v>30.029</v>
      </c>
      <c r="I96" s="120">
        <f t="shared" si="21"/>
        <v>26.739982190560994</v>
      </c>
      <c r="J96" s="61">
        <f t="shared" si="27"/>
        <v>99.99980019354585</v>
      </c>
      <c r="K96" s="7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73"/>
      <c r="AB96" s="121"/>
    </row>
    <row r="97" spans="1:28" s="17" customFormat="1" ht="47.25" outlineLevel="5">
      <c r="A97" s="5" t="s">
        <v>100</v>
      </c>
      <c r="B97" s="6" t="s">
        <v>70</v>
      </c>
      <c r="C97" s="6" t="s">
        <v>234</v>
      </c>
      <c r="D97" s="6" t="s">
        <v>101</v>
      </c>
      <c r="E97" s="6"/>
      <c r="F97" s="41">
        <f>F98</f>
        <v>0</v>
      </c>
      <c r="G97" s="41">
        <f>G98</f>
        <v>123.64842</v>
      </c>
      <c r="H97" s="41">
        <f>H98</f>
        <v>123.648</v>
      </c>
      <c r="I97" s="120" t="e">
        <f t="shared" si="21"/>
        <v>#DIV/0!</v>
      </c>
      <c r="J97" s="61">
        <f t="shared" si="27"/>
        <v>99.99966032724073</v>
      </c>
      <c r="K97" s="7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73"/>
      <c r="AB97" s="121"/>
    </row>
    <row r="98" spans="1:28" s="17" customFormat="1" ht="47.25" outlineLevel="5">
      <c r="A98" s="23" t="s">
        <v>410</v>
      </c>
      <c r="B98" s="24" t="s">
        <v>70</v>
      </c>
      <c r="C98" s="24" t="s">
        <v>234</v>
      </c>
      <c r="D98" s="24" t="s">
        <v>409</v>
      </c>
      <c r="E98" s="24"/>
      <c r="F98" s="42">
        <v>0</v>
      </c>
      <c r="G98" s="42">
        <v>123.64842</v>
      </c>
      <c r="H98" s="42">
        <v>123.648</v>
      </c>
      <c r="I98" s="120" t="e">
        <f t="shared" si="21"/>
        <v>#DIV/0!</v>
      </c>
      <c r="J98" s="61">
        <f t="shared" si="27"/>
        <v>99.99966032724073</v>
      </c>
      <c r="K98" s="7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73"/>
      <c r="AB98" s="121"/>
    </row>
    <row r="99" spans="1:28" s="17" customFormat="1" ht="15.75" customHeight="1" outlineLevel="4">
      <c r="A99" s="25" t="s">
        <v>132</v>
      </c>
      <c r="B99" s="14" t="s">
        <v>70</v>
      </c>
      <c r="C99" s="14" t="s">
        <v>236</v>
      </c>
      <c r="D99" s="14" t="s">
        <v>5</v>
      </c>
      <c r="E99" s="14"/>
      <c r="F99" s="40">
        <f>F100+F101+F102</f>
        <v>0</v>
      </c>
      <c r="G99" s="40">
        <f>G100+G101+G102</f>
        <v>268.60184</v>
      </c>
      <c r="H99" s="40">
        <f>H100+H101+H102</f>
        <v>268.602</v>
      </c>
      <c r="I99" s="120" t="e">
        <f t="shared" si="21"/>
        <v>#DIV/0!</v>
      </c>
      <c r="J99" s="61">
        <f t="shared" si="27"/>
        <v>100.000059567723</v>
      </c>
      <c r="K99" s="71">
        <f aca="true" t="shared" si="29" ref="K99:Z99">K100</f>
        <v>0</v>
      </c>
      <c r="L99" s="41">
        <f t="shared" si="29"/>
        <v>0</v>
      </c>
      <c r="M99" s="41">
        <f t="shared" si="29"/>
        <v>0</v>
      </c>
      <c r="N99" s="41">
        <f t="shared" si="29"/>
        <v>0</v>
      </c>
      <c r="O99" s="41">
        <f t="shared" si="29"/>
        <v>0</v>
      </c>
      <c r="P99" s="41">
        <f t="shared" si="29"/>
        <v>0</v>
      </c>
      <c r="Q99" s="41">
        <f t="shared" si="29"/>
        <v>0</v>
      </c>
      <c r="R99" s="41">
        <f t="shared" si="29"/>
        <v>0</v>
      </c>
      <c r="S99" s="41">
        <f t="shared" si="29"/>
        <v>0</v>
      </c>
      <c r="T99" s="41">
        <f t="shared" si="29"/>
        <v>0</v>
      </c>
      <c r="U99" s="41">
        <f t="shared" si="29"/>
        <v>0</v>
      </c>
      <c r="V99" s="41">
        <f t="shared" si="29"/>
        <v>0</v>
      </c>
      <c r="W99" s="41">
        <f t="shared" si="29"/>
        <v>0</v>
      </c>
      <c r="X99" s="41">
        <f t="shared" si="29"/>
        <v>0</v>
      </c>
      <c r="Y99" s="41">
        <f t="shared" si="29"/>
        <v>0</v>
      </c>
      <c r="Z99" s="41">
        <f t="shared" si="29"/>
        <v>0</v>
      </c>
      <c r="AA99" s="73"/>
      <c r="AB99" s="121"/>
    </row>
    <row r="100" spans="1:28" s="17" customFormat="1" ht="15.75" outlineLevel="5">
      <c r="A100" s="47" t="s">
        <v>104</v>
      </c>
      <c r="B100" s="46" t="s">
        <v>70</v>
      </c>
      <c r="C100" s="46" t="s">
        <v>236</v>
      </c>
      <c r="D100" s="46" t="s">
        <v>200</v>
      </c>
      <c r="E100" s="46"/>
      <c r="F100" s="48">
        <v>0</v>
      </c>
      <c r="G100" s="48">
        <v>268.60184</v>
      </c>
      <c r="H100" s="48">
        <v>268.602</v>
      </c>
      <c r="I100" s="120" t="e">
        <f t="shared" si="21"/>
        <v>#DIV/0!</v>
      </c>
      <c r="J100" s="61">
        <f t="shared" si="27"/>
        <v>100.000059567723</v>
      </c>
      <c r="K100" s="74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75"/>
      <c r="AB100" s="121"/>
    </row>
    <row r="101" spans="1:28" s="17" customFormat="1" ht="31.5" outlineLevel="5">
      <c r="A101" s="47" t="s">
        <v>97</v>
      </c>
      <c r="B101" s="46" t="s">
        <v>70</v>
      </c>
      <c r="C101" s="46" t="s">
        <v>236</v>
      </c>
      <c r="D101" s="46" t="s">
        <v>99</v>
      </c>
      <c r="E101" s="46"/>
      <c r="F101" s="48">
        <v>0</v>
      </c>
      <c r="G101" s="48">
        <v>0</v>
      </c>
      <c r="H101" s="48">
        <v>0</v>
      </c>
      <c r="I101" s="120" t="e">
        <f t="shared" si="21"/>
        <v>#DIV/0!</v>
      </c>
      <c r="J101" s="61">
        <v>0</v>
      </c>
      <c r="K101" s="74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75"/>
      <c r="AB101" s="121"/>
    </row>
    <row r="102" spans="1:28" s="17" customFormat="1" ht="15.75" outlineLevel="5">
      <c r="A102" s="47" t="s">
        <v>301</v>
      </c>
      <c r="B102" s="46" t="s">
        <v>70</v>
      </c>
      <c r="C102" s="46" t="s">
        <v>236</v>
      </c>
      <c r="D102" s="46" t="s">
        <v>300</v>
      </c>
      <c r="E102" s="46"/>
      <c r="F102" s="48">
        <v>0</v>
      </c>
      <c r="G102" s="48">
        <v>0</v>
      </c>
      <c r="H102" s="48">
        <v>0</v>
      </c>
      <c r="I102" s="120" t="e">
        <f t="shared" si="21"/>
        <v>#DIV/0!</v>
      </c>
      <c r="J102" s="61">
        <v>0</v>
      </c>
      <c r="K102" s="74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75"/>
      <c r="AB102" s="121"/>
    </row>
    <row r="103" spans="1:28" s="17" customFormat="1" ht="31.5" outlineLevel="6">
      <c r="A103" s="25" t="s">
        <v>133</v>
      </c>
      <c r="B103" s="14" t="s">
        <v>70</v>
      </c>
      <c r="C103" s="14" t="s">
        <v>240</v>
      </c>
      <c r="D103" s="14" t="s">
        <v>5</v>
      </c>
      <c r="E103" s="14"/>
      <c r="F103" s="40">
        <f>F104+F108+F110</f>
        <v>36409.700000000004</v>
      </c>
      <c r="G103" s="40">
        <f>G104+G108+G110</f>
        <v>40314.425970000004</v>
      </c>
      <c r="H103" s="40">
        <f>H104+H108+H110</f>
        <v>38510.272</v>
      </c>
      <c r="I103" s="120">
        <f t="shared" si="21"/>
        <v>105.76926478383506</v>
      </c>
      <c r="J103" s="61">
        <f aca="true" t="shared" si="30" ref="J103:J119">H103/G103*100</f>
        <v>95.52479310670932</v>
      </c>
      <c r="K103" s="76">
        <f aca="true" t="shared" si="31" ref="K103:Z103">K104</f>
        <v>0</v>
      </c>
      <c r="L103" s="40">
        <f t="shared" si="31"/>
        <v>0</v>
      </c>
      <c r="M103" s="40">
        <f t="shared" si="31"/>
        <v>0</v>
      </c>
      <c r="N103" s="40">
        <f t="shared" si="31"/>
        <v>0</v>
      </c>
      <c r="O103" s="40">
        <f t="shared" si="31"/>
        <v>0</v>
      </c>
      <c r="P103" s="40">
        <f t="shared" si="31"/>
        <v>0</v>
      </c>
      <c r="Q103" s="40">
        <f t="shared" si="31"/>
        <v>0</v>
      </c>
      <c r="R103" s="40">
        <f t="shared" si="31"/>
        <v>0</v>
      </c>
      <c r="S103" s="40">
        <f t="shared" si="31"/>
        <v>0</v>
      </c>
      <c r="T103" s="40">
        <f t="shared" si="31"/>
        <v>0</v>
      </c>
      <c r="U103" s="40">
        <f t="shared" si="31"/>
        <v>0</v>
      </c>
      <c r="V103" s="40">
        <f t="shared" si="31"/>
        <v>0</v>
      </c>
      <c r="W103" s="40">
        <f t="shared" si="31"/>
        <v>0</v>
      </c>
      <c r="X103" s="40">
        <f t="shared" si="31"/>
        <v>0</v>
      </c>
      <c r="Y103" s="40">
        <f t="shared" si="31"/>
        <v>0</v>
      </c>
      <c r="Z103" s="40">
        <f t="shared" si="31"/>
        <v>0</v>
      </c>
      <c r="AA103" s="73"/>
      <c r="AB103" s="121"/>
    </row>
    <row r="104" spans="1:28" s="17" customFormat="1" ht="31.5" outlineLevel="6">
      <c r="A104" s="5" t="s">
        <v>105</v>
      </c>
      <c r="B104" s="6" t="s">
        <v>70</v>
      </c>
      <c r="C104" s="6" t="s">
        <v>240</v>
      </c>
      <c r="D104" s="6" t="s">
        <v>106</v>
      </c>
      <c r="E104" s="6"/>
      <c r="F104" s="41">
        <f>F105+F106+F107</f>
        <v>20247</v>
      </c>
      <c r="G104" s="41">
        <f>G105+G106+G107</f>
        <v>20114.43045</v>
      </c>
      <c r="H104" s="41">
        <f>H105+H106+H107</f>
        <v>19963.974</v>
      </c>
      <c r="I104" s="120">
        <f t="shared" si="21"/>
        <v>98.60213364942953</v>
      </c>
      <c r="J104" s="61">
        <f t="shared" si="30"/>
        <v>99.25199746334353</v>
      </c>
      <c r="K104" s="76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73"/>
      <c r="AB104" s="121"/>
    </row>
    <row r="105" spans="1:28" s="17" customFormat="1" ht="31.5" outlineLevel="6">
      <c r="A105" s="23" t="s">
        <v>222</v>
      </c>
      <c r="B105" s="24" t="s">
        <v>70</v>
      </c>
      <c r="C105" s="24" t="s">
        <v>240</v>
      </c>
      <c r="D105" s="24" t="s">
        <v>107</v>
      </c>
      <c r="E105" s="24"/>
      <c r="F105" s="42">
        <v>15520</v>
      </c>
      <c r="G105" s="42">
        <v>15492.21979</v>
      </c>
      <c r="H105" s="42">
        <v>15376.228</v>
      </c>
      <c r="I105" s="120">
        <f t="shared" si="21"/>
        <v>99.07363402061856</v>
      </c>
      <c r="J105" s="61">
        <f t="shared" si="30"/>
        <v>99.25129005673628</v>
      </c>
      <c r="K105" s="76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73"/>
      <c r="AB105" s="121"/>
    </row>
    <row r="106" spans="1:28" s="17" customFormat="1" ht="47.25" outlineLevel="6">
      <c r="A106" s="23" t="s">
        <v>229</v>
      </c>
      <c r="B106" s="24" t="s">
        <v>70</v>
      </c>
      <c r="C106" s="24" t="s">
        <v>240</v>
      </c>
      <c r="D106" s="24" t="s">
        <v>108</v>
      </c>
      <c r="E106" s="24"/>
      <c r="F106" s="42">
        <v>40</v>
      </c>
      <c r="G106" s="42">
        <v>1.6</v>
      </c>
      <c r="H106" s="42">
        <v>1.6</v>
      </c>
      <c r="I106" s="120">
        <f t="shared" si="21"/>
        <v>4</v>
      </c>
      <c r="J106" s="61">
        <f t="shared" si="30"/>
        <v>100</v>
      </c>
      <c r="K106" s="76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73"/>
      <c r="AB106" s="121"/>
    </row>
    <row r="107" spans="1:28" s="17" customFormat="1" ht="63" outlineLevel="6">
      <c r="A107" s="23" t="s">
        <v>226</v>
      </c>
      <c r="B107" s="24" t="s">
        <v>70</v>
      </c>
      <c r="C107" s="24" t="s">
        <v>240</v>
      </c>
      <c r="D107" s="24" t="s">
        <v>227</v>
      </c>
      <c r="E107" s="24"/>
      <c r="F107" s="42">
        <v>4687</v>
      </c>
      <c r="G107" s="42">
        <v>4620.61066</v>
      </c>
      <c r="H107" s="42">
        <v>4586.146</v>
      </c>
      <c r="I107" s="120">
        <f t="shared" si="21"/>
        <v>97.8482184766375</v>
      </c>
      <c r="J107" s="61">
        <f t="shared" si="30"/>
        <v>99.25411027814232</v>
      </c>
      <c r="K107" s="76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73"/>
      <c r="AB107" s="121"/>
    </row>
    <row r="108" spans="1:28" s="17" customFormat="1" ht="23.25" customHeight="1" outlineLevel="6">
      <c r="A108" s="5" t="s">
        <v>90</v>
      </c>
      <c r="B108" s="6" t="s">
        <v>70</v>
      </c>
      <c r="C108" s="6" t="s">
        <v>240</v>
      </c>
      <c r="D108" s="6" t="s">
        <v>91</v>
      </c>
      <c r="E108" s="6"/>
      <c r="F108" s="41">
        <f>F109</f>
        <v>15877.9</v>
      </c>
      <c r="G108" s="41">
        <f>G109</f>
        <v>19925.19552</v>
      </c>
      <c r="H108" s="41">
        <f>H109</f>
        <v>18283.795</v>
      </c>
      <c r="I108" s="120">
        <f t="shared" si="21"/>
        <v>115.1524760831092</v>
      </c>
      <c r="J108" s="61">
        <f t="shared" si="30"/>
        <v>91.76218613085909</v>
      </c>
      <c r="K108" s="76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73"/>
      <c r="AB108" s="121"/>
    </row>
    <row r="109" spans="1:28" s="17" customFormat="1" ht="31.5" outlineLevel="6">
      <c r="A109" s="23" t="s">
        <v>92</v>
      </c>
      <c r="B109" s="24" t="s">
        <v>70</v>
      </c>
      <c r="C109" s="24" t="s">
        <v>240</v>
      </c>
      <c r="D109" s="24" t="s">
        <v>93</v>
      </c>
      <c r="E109" s="24"/>
      <c r="F109" s="42">
        <v>15877.9</v>
      </c>
      <c r="G109" s="42">
        <v>19925.19552</v>
      </c>
      <c r="H109" s="42">
        <v>18283.795</v>
      </c>
      <c r="I109" s="120">
        <f t="shared" si="21"/>
        <v>115.1524760831092</v>
      </c>
      <c r="J109" s="61">
        <f t="shared" si="30"/>
        <v>91.76218613085909</v>
      </c>
      <c r="K109" s="76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73"/>
      <c r="AB109" s="121"/>
    </row>
    <row r="110" spans="1:28" s="17" customFormat="1" ht="15.75" outlineLevel="6">
      <c r="A110" s="5" t="s">
        <v>94</v>
      </c>
      <c r="B110" s="6" t="s">
        <v>70</v>
      </c>
      <c r="C110" s="6" t="s">
        <v>240</v>
      </c>
      <c r="D110" s="6" t="s">
        <v>95</v>
      </c>
      <c r="E110" s="6"/>
      <c r="F110" s="41">
        <f>F111+F112+F113</f>
        <v>284.8</v>
      </c>
      <c r="G110" s="41">
        <f>G111+G112+G113</f>
        <v>274.8</v>
      </c>
      <c r="H110" s="41">
        <f>H111+H112+H113</f>
        <v>262.503</v>
      </c>
      <c r="I110" s="120">
        <f t="shared" si="21"/>
        <v>92.17099719101122</v>
      </c>
      <c r="J110" s="61">
        <f t="shared" si="30"/>
        <v>95.52510917030567</v>
      </c>
      <c r="K110" s="76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73"/>
      <c r="AB110" s="121"/>
    </row>
    <row r="111" spans="1:28" s="17" customFormat="1" ht="22.5" customHeight="1" outlineLevel="6">
      <c r="A111" s="23" t="s">
        <v>96</v>
      </c>
      <c r="B111" s="24" t="s">
        <v>70</v>
      </c>
      <c r="C111" s="24" t="s">
        <v>240</v>
      </c>
      <c r="D111" s="24" t="s">
        <v>98</v>
      </c>
      <c r="E111" s="24"/>
      <c r="F111" s="42">
        <v>252</v>
      </c>
      <c r="G111" s="42">
        <v>252</v>
      </c>
      <c r="H111" s="42">
        <v>244.531</v>
      </c>
      <c r="I111" s="120">
        <f t="shared" si="21"/>
        <v>97.03611111111111</v>
      </c>
      <c r="J111" s="61">
        <f t="shared" si="30"/>
        <v>97.03611111111111</v>
      </c>
      <c r="K111" s="76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73"/>
      <c r="AB111" s="121"/>
    </row>
    <row r="112" spans="1:28" s="17" customFormat="1" ht="31.5" outlineLevel="6">
      <c r="A112" s="23" t="s">
        <v>97</v>
      </c>
      <c r="B112" s="24" t="s">
        <v>70</v>
      </c>
      <c r="C112" s="24" t="s">
        <v>240</v>
      </c>
      <c r="D112" s="24" t="s">
        <v>99</v>
      </c>
      <c r="E112" s="24"/>
      <c r="F112" s="42">
        <v>22.8</v>
      </c>
      <c r="G112" s="42">
        <v>12.8</v>
      </c>
      <c r="H112" s="42">
        <v>9.387</v>
      </c>
      <c r="I112" s="120">
        <f t="shared" si="21"/>
        <v>41.171052631578945</v>
      </c>
      <c r="J112" s="61">
        <f t="shared" si="30"/>
        <v>73.3359375</v>
      </c>
      <c r="K112" s="76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73"/>
      <c r="AB112" s="121"/>
    </row>
    <row r="113" spans="1:28" s="17" customFormat="1" ht="15.75" outlineLevel="6">
      <c r="A113" s="23" t="s">
        <v>301</v>
      </c>
      <c r="B113" s="24" t="s">
        <v>70</v>
      </c>
      <c r="C113" s="24" t="s">
        <v>240</v>
      </c>
      <c r="D113" s="24" t="s">
        <v>300</v>
      </c>
      <c r="E113" s="24"/>
      <c r="F113" s="42">
        <v>10</v>
      </c>
      <c r="G113" s="42">
        <v>10</v>
      </c>
      <c r="H113" s="42">
        <v>8.585</v>
      </c>
      <c r="I113" s="120">
        <f t="shared" si="21"/>
        <v>85.85000000000001</v>
      </c>
      <c r="J113" s="61">
        <f t="shared" si="30"/>
        <v>85.85000000000001</v>
      </c>
      <c r="K113" s="76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73"/>
      <c r="AB113" s="121"/>
    </row>
    <row r="114" spans="1:28" s="17" customFormat="1" ht="31.5" outlineLevel="6">
      <c r="A114" s="25" t="s">
        <v>149</v>
      </c>
      <c r="B114" s="14" t="s">
        <v>70</v>
      </c>
      <c r="C114" s="14" t="s">
        <v>372</v>
      </c>
      <c r="D114" s="14" t="s">
        <v>5</v>
      </c>
      <c r="E114" s="14"/>
      <c r="F114" s="40">
        <f aca="true" t="shared" si="32" ref="F114:H115">F115</f>
        <v>2000</v>
      </c>
      <c r="G114" s="40">
        <f t="shared" si="32"/>
        <v>800.73201</v>
      </c>
      <c r="H114" s="40">
        <f t="shared" si="32"/>
        <v>800.732</v>
      </c>
      <c r="I114" s="120">
        <f t="shared" si="21"/>
        <v>40.0366</v>
      </c>
      <c r="J114" s="61">
        <f t="shared" si="30"/>
        <v>99.99999875114273</v>
      </c>
      <c r="K114" s="76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73"/>
      <c r="AB114" s="121"/>
    </row>
    <row r="115" spans="1:28" s="17" customFormat="1" ht="15.75" outlineLevel="6">
      <c r="A115" s="5" t="s">
        <v>113</v>
      </c>
      <c r="B115" s="6" t="s">
        <v>70</v>
      </c>
      <c r="C115" s="6" t="s">
        <v>372</v>
      </c>
      <c r="D115" s="6" t="s">
        <v>114</v>
      </c>
      <c r="E115" s="6"/>
      <c r="F115" s="41">
        <f t="shared" si="32"/>
        <v>2000</v>
      </c>
      <c r="G115" s="41">
        <f t="shared" si="32"/>
        <v>800.73201</v>
      </c>
      <c r="H115" s="41">
        <f t="shared" si="32"/>
        <v>800.732</v>
      </c>
      <c r="I115" s="120">
        <f t="shared" si="21"/>
        <v>40.0366</v>
      </c>
      <c r="J115" s="61">
        <f t="shared" si="30"/>
        <v>99.99999875114273</v>
      </c>
      <c r="K115" s="76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73"/>
      <c r="AB115" s="121"/>
    </row>
    <row r="116" spans="1:28" s="17" customFormat="1" ht="78.75" outlineLevel="6">
      <c r="A116" s="27" t="s">
        <v>187</v>
      </c>
      <c r="B116" s="24" t="s">
        <v>70</v>
      </c>
      <c r="C116" s="24" t="s">
        <v>372</v>
      </c>
      <c r="D116" s="24" t="s">
        <v>82</v>
      </c>
      <c r="E116" s="24"/>
      <c r="F116" s="42">
        <v>2000</v>
      </c>
      <c r="G116" s="42">
        <v>800.73201</v>
      </c>
      <c r="H116" s="42">
        <v>800.732</v>
      </c>
      <c r="I116" s="120">
        <f t="shared" si="21"/>
        <v>40.0366</v>
      </c>
      <c r="J116" s="61">
        <f t="shared" si="30"/>
        <v>99.99999875114273</v>
      </c>
      <c r="K116" s="76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73"/>
      <c r="AB116" s="121"/>
    </row>
    <row r="117" spans="1:28" s="17" customFormat="1" ht="47.25" outlineLevel="6">
      <c r="A117" s="30" t="s">
        <v>134</v>
      </c>
      <c r="B117" s="14" t="s">
        <v>70</v>
      </c>
      <c r="C117" s="14" t="s">
        <v>241</v>
      </c>
      <c r="D117" s="14" t="s">
        <v>5</v>
      </c>
      <c r="E117" s="14"/>
      <c r="F117" s="40">
        <f>F118+F122</f>
        <v>1137.906</v>
      </c>
      <c r="G117" s="40">
        <f>G118+G122</f>
        <v>1137.9060000000002</v>
      </c>
      <c r="H117" s="40">
        <f>H118+H122</f>
        <v>1131.445</v>
      </c>
      <c r="I117" s="120">
        <f t="shared" si="21"/>
        <v>99.43220265997367</v>
      </c>
      <c r="J117" s="61">
        <f t="shared" si="30"/>
        <v>99.43220265997364</v>
      </c>
      <c r="K117" s="77">
        <f aca="true" t="shared" si="33" ref="K117:Z117">K118</f>
        <v>0</v>
      </c>
      <c r="L117" s="43">
        <f t="shared" si="33"/>
        <v>0</v>
      </c>
      <c r="M117" s="43">
        <f t="shared" si="33"/>
        <v>0</v>
      </c>
      <c r="N117" s="43">
        <f t="shared" si="33"/>
        <v>0</v>
      </c>
      <c r="O117" s="43">
        <f t="shared" si="33"/>
        <v>0</v>
      </c>
      <c r="P117" s="43">
        <f t="shared" si="33"/>
        <v>0</v>
      </c>
      <c r="Q117" s="43">
        <f t="shared" si="33"/>
        <v>0</v>
      </c>
      <c r="R117" s="43">
        <f t="shared" si="33"/>
        <v>0</v>
      </c>
      <c r="S117" s="43">
        <f t="shared" si="33"/>
        <v>0</v>
      </c>
      <c r="T117" s="43">
        <f t="shared" si="33"/>
        <v>0</v>
      </c>
      <c r="U117" s="43">
        <f t="shared" si="33"/>
        <v>0</v>
      </c>
      <c r="V117" s="43">
        <f t="shared" si="33"/>
        <v>0</v>
      </c>
      <c r="W117" s="43">
        <f t="shared" si="33"/>
        <v>0</v>
      </c>
      <c r="X117" s="43">
        <f t="shared" si="33"/>
        <v>0</v>
      </c>
      <c r="Y117" s="43">
        <f t="shared" si="33"/>
        <v>0</v>
      </c>
      <c r="Z117" s="43">
        <f t="shared" si="33"/>
        <v>0</v>
      </c>
      <c r="AA117" s="73"/>
      <c r="AB117" s="121"/>
    </row>
    <row r="118" spans="1:28" s="17" customFormat="1" ht="31.5" outlineLevel="6">
      <c r="A118" s="5" t="s">
        <v>89</v>
      </c>
      <c r="B118" s="6" t="s">
        <v>70</v>
      </c>
      <c r="C118" s="6" t="s">
        <v>241</v>
      </c>
      <c r="D118" s="6" t="s">
        <v>88</v>
      </c>
      <c r="E118" s="6"/>
      <c r="F118" s="41">
        <f>F119+F120+F121</f>
        <v>1071.828</v>
      </c>
      <c r="G118" s="41">
        <f>G119+G120+G121</f>
        <v>1091.8962000000001</v>
      </c>
      <c r="H118" s="41">
        <f>H119+H120+H121</f>
        <v>1091.896</v>
      </c>
      <c r="I118" s="120">
        <f t="shared" si="21"/>
        <v>101.87231533417676</v>
      </c>
      <c r="J118" s="61">
        <f t="shared" si="30"/>
        <v>99.99998168324056</v>
      </c>
      <c r="K118" s="76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73"/>
      <c r="AB118" s="121"/>
    </row>
    <row r="119" spans="1:28" s="17" customFormat="1" ht="31.5" outlineLevel="6">
      <c r="A119" s="23" t="s">
        <v>223</v>
      </c>
      <c r="B119" s="24" t="s">
        <v>70</v>
      </c>
      <c r="C119" s="24" t="s">
        <v>241</v>
      </c>
      <c r="D119" s="24" t="s">
        <v>86</v>
      </c>
      <c r="E119" s="24"/>
      <c r="F119" s="42">
        <v>825.072</v>
      </c>
      <c r="G119" s="42">
        <v>841.07581</v>
      </c>
      <c r="H119" s="42">
        <v>841.076</v>
      </c>
      <c r="I119" s="120">
        <f t="shared" si="21"/>
        <v>101.93970950414024</v>
      </c>
      <c r="J119" s="61">
        <f t="shared" si="30"/>
        <v>100.00002259011586</v>
      </c>
      <c r="K119" s="76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73"/>
      <c r="AB119" s="121"/>
    </row>
    <row r="120" spans="1:28" s="17" customFormat="1" ht="63" outlineLevel="6">
      <c r="A120" s="23" t="s">
        <v>228</v>
      </c>
      <c r="B120" s="24" t="s">
        <v>70</v>
      </c>
      <c r="C120" s="24" t="s">
        <v>241</v>
      </c>
      <c r="D120" s="24" t="s">
        <v>87</v>
      </c>
      <c r="E120" s="24"/>
      <c r="F120" s="42">
        <v>0</v>
      </c>
      <c r="G120" s="42">
        <v>0</v>
      </c>
      <c r="H120" s="42">
        <v>0</v>
      </c>
      <c r="I120" s="120" t="e">
        <f t="shared" si="21"/>
        <v>#DIV/0!</v>
      </c>
      <c r="J120" s="61">
        <v>0</v>
      </c>
      <c r="K120" s="76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73"/>
      <c r="AB120" s="121"/>
    </row>
    <row r="121" spans="1:28" s="17" customFormat="1" ht="78.75" outlineLevel="6">
      <c r="A121" s="23" t="s">
        <v>224</v>
      </c>
      <c r="B121" s="24" t="s">
        <v>70</v>
      </c>
      <c r="C121" s="24" t="s">
        <v>241</v>
      </c>
      <c r="D121" s="24" t="s">
        <v>225</v>
      </c>
      <c r="E121" s="24"/>
      <c r="F121" s="42">
        <v>246.756</v>
      </c>
      <c r="G121" s="42">
        <v>250.82039</v>
      </c>
      <c r="H121" s="42">
        <v>250.82</v>
      </c>
      <c r="I121" s="120">
        <f t="shared" si="21"/>
        <v>101.64697109695406</v>
      </c>
      <c r="J121" s="61">
        <f aca="true" t="shared" si="34" ref="J121:J126">H121/G121*100</f>
        <v>99.99984451024895</v>
      </c>
      <c r="K121" s="76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73"/>
      <c r="AB121" s="121"/>
    </row>
    <row r="122" spans="1:28" s="17" customFormat="1" ht="31.5" outlineLevel="6">
      <c r="A122" s="5" t="s">
        <v>90</v>
      </c>
      <c r="B122" s="6" t="s">
        <v>70</v>
      </c>
      <c r="C122" s="6" t="s">
        <v>241</v>
      </c>
      <c r="D122" s="6" t="s">
        <v>91</v>
      </c>
      <c r="E122" s="6"/>
      <c r="F122" s="41">
        <f>F123</f>
        <v>66.078</v>
      </c>
      <c r="G122" s="41">
        <f>G123</f>
        <v>46.0098</v>
      </c>
      <c r="H122" s="41">
        <f>H123</f>
        <v>39.549</v>
      </c>
      <c r="I122" s="120">
        <f t="shared" si="21"/>
        <v>59.851993099064735</v>
      </c>
      <c r="J122" s="61">
        <f t="shared" si="34"/>
        <v>85.95777421331977</v>
      </c>
      <c r="K122" s="76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73"/>
      <c r="AB122" s="121"/>
    </row>
    <row r="123" spans="1:28" s="17" customFormat="1" ht="31.5" outlineLevel="6">
      <c r="A123" s="23" t="s">
        <v>92</v>
      </c>
      <c r="B123" s="24" t="s">
        <v>70</v>
      </c>
      <c r="C123" s="24" t="s">
        <v>241</v>
      </c>
      <c r="D123" s="24" t="s">
        <v>93</v>
      </c>
      <c r="E123" s="24"/>
      <c r="F123" s="42">
        <v>66.078</v>
      </c>
      <c r="G123" s="42">
        <v>46.0098</v>
      </c>
      <c r="H123" s="42">
        <v>39.549</v>
      </c>
      <c r="I123" s="120">
        <f t="shared" si="21"/>
        <v>59.851993099064735</v>
      </c>
      <c r="J123" s="61">
        <f t="shared" si="34"/>
        <v>85.95777421331977</v>
      </c>
      <c r="K123" s="76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73"/>
      <c r="AB123" s="121"/>
    </row>
    <row r="124" spans="1:28" s="17" customFormat="1" ht="63" outlineLevel="6">
      <c r="A124" s="30" t="s">
        <v>135</v>
      </c>
      <c r="B124" s="14" t="s">
        <v>70</v>
      </c>
      <c r="C124" s="14" t="s">
        <v>242</v>
      </c>
      <c r="D124" s="14" t="s">
        <v>5</v>
      </c>
      <c r="E124" s="14"/>
      <c r="F124" s="40">
        <f>F125+F129</f>
        <v>747.1569999999999</v>
      </c>
      <c r="G124" s="40">
        <f>G125+G129</f>
        <v>747.1569999999999</v>
      </c>
      <c r="H124" s="40">
        <f>H125+H129</f>
        <v>747.1569999999999</v>
      </c>
      <c r="I124" s="120">
        <f t="shared" si="21"/>
        <v>100</v>
      </c>
      <c r="J124" s="61">
        <f t="shared" si="34"/>
        <v>100</v>
      </c>
      <c r="K124" s="77">
        <f aca="true" t="shared" si="35" ref="K124:Z124">K125</f>
        <v>0</v>
      </c>
      <c r="L124" s="43">
        <f t="shared" si="35"/>
        <v>0</v>
      </c>
      <c r="M124" s="43">
        <f t="shared" si="35"/>
        <v>0</v>
      </c>
      <c r="N124" s="43">
        <f t="shared" si="35"/>
        <v>0</v>
      </c>
      <c r="O124" s="43">
        <f t="shared" si="35"/>
        <v>0</v>
      </c>
      <c r="P124" s="43">
        <f t="shared" si="35"/>
        <v>0</v>
      </c>
      <c r="Q124" s="43">
        <f t="shared" si="35"/>
        <v>0</v>
      </c>
      <c r="R124" s="43">
        <f t="shared" si="35"/>
        <v>0</v>
      </c>
      <c r="S124" s="43">
        <f t="shared" si="35"/>
        <v>0</v>
      </c>
      <c r="T124" s="43">
        <f t="shared" si="35"/>
        <v>0</v>
      </c>
      <c r="U124" s="43">
        <f t="shared" si="35"/>
        <v>0</v>
      </c>
      <c r="V124" s="43">
        <f t="shared" si="35"/>
        <v>0</v>
      </c>
      <c r="W124" s="43">
        <f t="shared" si="35"/>
        <v>0</v>
      </c>
      <c r="X124" s="43">
        <f t="shared" si="35"/>
        <v>0</v>
      </c>
      <c r="Y124" s="43">
        <f t="shared" si="35"/>
        <v>0</v>
      </c>
      <c r="Z124" s="43">
        <f t="shared" si="35"/>
        <v>0</v>
      </c>
      <c r="AA124" s="73"/>
      <c r="AB124" s="121"/>
    </row>
    <row r="125" spans="1:28" s="17" customFormat="1" ht="31.5" outlineLevel="6">
      <c r="A125" s="5" t="s">
        <v>89</v>
      </c>
      <c r="B125" s="6" t="s">
        <v>70</v>
      </c>
      <c r="C125" s="6" t="s">
        <v>242</v>
      </c>
      <c r="D125" s="6" t="s">
        <v>88</v>
      </c>
      <c r="E125" s="6"/>
      <c r="F125" s="41">
        <f>F126+F127+F128</f>
        <v>570.314</v>
      </c>
      <c r="G125" s="41">
        <f>G126+G127+G128</f>
        <v>642.62762</v>
      </c>
      <c r="H125" s="41">
        <f>H126+H127+H128</f>
        <v>642.6279999999999</v>
      </c>
      <c r="I125" s="120">
        <f t="shared" si="21"/>
        <v>112.6796817191933</v>
      </c>
      <c r="J125" s="61">
        <f t="shared" si="34"/>
        <v>100.00005913222341</v>
      </c>
      <c r="K125" s="76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73"/>
      <c r="AB125" s="121"/>
    </row>
    <row r="126" spans="1:28" s="17" customFormat="1" ht="31.5" outlineLevel="6">
      <c r="A126" s="23" t="s">
        <v>223</v>
      </c>
      <c r="B126" s="24" t="s">
        <v>70</v>
      </c>
      <c r="C126" s="24" t="s">
        <v>242</v>
      </c>
      <c r="D126" s="24" t="s">
        <v>86</v>
      </c>
      <c r="E126" s="24"/>
      <c r="F126" s="42">
        <v>438.957</v>
      </c>
      <c r="G126" s="42">
        <v>494.71206</v>
      </c>
      <c r="H126" s="42">
        <v>494.712</v>
      </c>
      <c r="I126" s="120">
        <f t="shared" si="21"/>
        <v>112.70169971090563</v>
      </c>
      <c r="J126" s="61">
        <f t="shared" si="34"/>
        <v>99.9999878717329</v>
      </c>
      <c r="K126" s="76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73"/>
      <c r="AB126" s="121"/>
    </row>
    <row r="127" spans="1:28" s="17" customFormat="1" ht="63" outlineLevel="6">
      <c r="A127" s="23" t="s">
        <v>228</v>
      </c>
      <c r="B127" s="24" t="s">
        <v>70</v>
      </c>
      <c r="C127" s="24" t="s">
        <v>242</v>
      </c>
      <c r="D127" s="24" t="s">
        <v>87</v>
      </c>
      <c r="E127" s="24"/>
      <c r="F127" s="42">
        <v>0</v>
      </c>
      <c r="G127" s="42">
        <v>0</v>
      </c>
      <c r="H127" s="42">
        <v>0</v>
      </c>
      <c r="I127" s="120" t="e">
        <f t="shared" si="21"/>
        <v>#DIV/0!</v>
      </c>
      <c r="J127" s="61">
        <v>0</v>
      </c>
      <c r="K127" s="76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73"/>
      <c r="AB127" s="121"/>
    </row>
    <row r="128" spans="1:28" s="17" customFormat="1" ht="78.75" outlineLevel="6">
      <c r="A128" s="23" t="s">
        <v>224</v>
      </c>
      <c r="B128" s="24" t="s">
        <v>70</v>
      </c>
      <c r="C128" s="24" t="s">
        <v>242</v>
      </c>
      <c r="D128" s="24" t="s">
        <v>225</v>
      </c>
      <c r="E128" s="24"/>
      <c r="F128" s="42">
        <v>131.357</v>
      </c>
      <c r="G128" s="42">
        <v>147.91556</v>
      </c>
      <c r="H128" s="42">
        <v>147.916</v>
      </c>
      <c r="I128" s="120">
        <f t="shared" si="21"/>
        <v>112.60610397618703</v>
      </c>
      <c r="J128" s="61">
        <f aca="true" t="shared" si="36" ref="J128:J147">H128/G128*100</f>
        <v>100.00029746701429</v>
      </c>
      <c r="K128" s="76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73"/>
      <c r="AB128" s="121"/>
    </row>
    <row r="129" spans="1:28" s="17" customFormat="1" ht="31.5" outlineLevel="6">
      <c r="A129" s="5" t="s">
        <v>90</v>
      </c>
      <c r="B129" s="6" t="s">
        <v>70</v>
      </c>
      <c r="C129" s="6" t="s">
        <v>242</v>
      </c>
      <c r="D129" s="6" t="s">
        <v>91</v>
      </c>
      <c r="E129" s="6"/>
      <c r="F129" s="41">
        <f>F130</f>
        <v>176.843</v>
      </c>
      <c r="G129" s="41">
        <f>G130</f>
        <v>104.52938</v>
      </c>
      <c r="H129" s="41">
        <f>H130</f>
        <v>104.529</v>
      </c>
      <c r="I129" s="120">
        <f t="shared" si="21"/>
        <v>59.10836165412259</v>
      </c>
      <c r="J129" s="61">
        <f t="shared" si="36"/>
        <v>99.99963646584338</v>
      </c>
      <c r="K129" s="76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73"/>
      <c r="AB129" s="121"/>
    </row>
    <row r="130" spans="1:28" s="17" customFormat="1" ht="31.5" outlineLevel="6">
      <c r="A130" s="23" t="s">
        <v>92</v>
      </c>
      <c r="B130" s="24" t="s">
        <v>70</v>
      </c>
      <c r="C130" s="24" t="s">
        <v>242</v>
      </c>
      <c r="D130" s="24" t="s">
        <v>93</v>
      </c>
      <c r="E130" s="24"/>
      <c r="F130" s="42">
        <v>176.843</v>
      </c>
      <c r="G130" s="42">
        <v>104.52938</v>
      </c>
      <c r="H130" s="42">
        <v>104.529</v>
      </c>
      <c r="I130" s="120">
        <f t="shared" si="21"/>
        <v>59.10836165412259</v>
      </c>
      <c r="J130" s="61">
        <f t="shared" si="36"/>
        <v>99.99963646584338</v>
      </c>
      <c r="K130" s="76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73"/>
      <c r="AB130" s="121"/>
    </row>
    <row r="131" spans="1:28" s="17" customFormat="1" ht="47.25" outlineLevel="6">
      <c r="A131" s="30" t="s">
        <v>136</v>
      </c>
      <c r="B131" s="14" t="s">
        <v>70</v>
      </c>
      <c r="C131" s="14" t="s">
        <v>243</v>
      </c>
      <c r="D131" s="14" t="s">
        <v>5</v>
      </c>
      <c r="E131" s="14"/>
      <c r="F131" s="40">
        <f>F132+F135</f>
        <v>739.0169999999999</v>
      </c>
      <c r="G131" s="40">
        <f>G132+G135</f>
        <v>739.017</v>
      </c>
      <c r="H131" s="40">
        <f>H132+H135</f>
        <v>592.8370000000001</v>
      </c>
      <c r="I131" s="120">
        <f t="shared" si="21"/>
        <v>80.21967018350054</v>
      </c>
      <c r="J131" s="61">
        <f t="shared" si="36"/>
        <v>80.21967018350053</v>
      </c>
      <c r="K131" s="77">
        <f aca="true" t="shared" si="37" ref="K131:Z131">K132</f>
        <v>0</v>
      </c>
      <c r="L131" s="43">
        <f t="shared" si="37"/>
        <v>0</v>
      </c>
      <c r="M131" s="43">
        <f t="shared" si="37"/>
        <v>0</v>
      </c>
      <c r="N131" s="43">
        <f t="shared" si="37"/>
        <v>0</v>
      </c>
      <c r="O131" s="43">
        <f t="shared" si="37"/>
        <v>0</v>
      </c>
      <c r="P131" s="43">
        <f t="shared" si="37"/>
        <v>0</v>
      </c>
      <c r="Q131" s="43">
        <f t="shared" si="37"/>
        <v>0</v>
      </c>
      <c r="R131" s="43">
        <f t="shared" si="37"/>
        <v>0</v>
      </c>
      <c r="S131" s="43">
        <f t="shared" si="37"/>
        <v>0</v>
      </c>
      <c r="T131" s="43">
        <f t="shared" si="37"/>
        <v>0</v>
      </c>
      <c r="U131" s="43">
        <f t="shared" si="37"/>
        <v>0</v>
      </c>
      <c r="V131" s="43">
        <f t="shared" si="37"/>
        <v>0</v>
      </c>
      <c r="W131" s="43">
        <f t="shared" si="37"/>
        <v>0</v>
      </c>
      <c r="X131" s="43">
        <f t="shared" si="37"/>
        <v>0</v>
      </c>
      <c r="Y131" s="43">
        <f t="shared" si="37"/>
        <v>0</v>
      </c>
      <c r="Z131" s="43">
        <f t="shared" si="37"/>
        <v>0</v>
      </c>
      <c r="AA131" s="73"/>
      <c r="AB131" s="121"/>
    </row>
    <row r="132" spans="1:28" s="17" customFormat="1" ht="31.5" outlineLevel="6">
      <c r="A132" s="5" t="s">
        <v>89</v>
      </c>
      <c r="B132" s="6" t="s">
        <v>70</v>
      </c>
      <c r="C132" s="6" t="s">
        <v>243</v>
      </c>
      <c r="D132" s="6" t="s">
        <v>88</v>
      </c>
      <c r="E132" s="6"/>
      <c r="F132" s="41">
        <f>F133+F134</f>
        <v>723.002</v>
      </c>
      <c r="G132" s="41">
        <f>G133+G134</f>
        <v>651.6020000000001</v>
      </c>
      <c r="H132" s="41">
        <f>H133+H134</f>
        <v>509.16600000000005</v>
      </c>
      <c r="I132" s="120">
        <f t="shared" si="21"/>
        <v>70.42387157988499</v>
      </c>
      <c r="J132" s="61">
        <f t="shared" si="36"/>
        <v>78.14064413553058</v>
      </c>
      <c r="K132" s="76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73"/>
      <c r="AB132" s="121"/>
    </row>
    <row r="133" spans="1:28" s="17" customFormat="1" ht="31.5" outlineLevel="6">
      <c r="A133" s="23" t="s">
        <v>223</v>
      </c>
      <c r="B133" s="24" t="s">
        <v>70</v>
      </c>
      <c r="C133" s="24" t="s">
        <v>243</v>
      </c>
      <c r="D133" s="24" t="s">
        <v>86</v>
      </c>
      <c r="E133" s="24"/>
      <c r="F133" s="42">
        <v>560</v>
      </c>
      <c r="G133" s="42">
        <v>502.6</v>
      </c>
      <c r="H133" s="42">
        <v>396.398</v>
      </c>
      <c r="I133" s="120">
        <f t="shared" si="21"/>
        <v>70.78535714285715</v>
      </c>
      <c r="J133" s="61">
        <f t="shared" si="36"/>
        <v>78.86947871070434</v>
      </c>
      <c r="K133" s="78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3"/>
      <c r="AB133" s="121"/>
    </row>
    <row r="134" spans="1:28" s="17" customFormat="1" ht="78.75" outlineLevel="6">
      <c r="A134" s="23" t="s">
        <v>224</v>
      </c>
      <c r="B134" s="24" t="s">
        <v>70</v>
      </c>
      <c r="C134" s="24" t="s">
        <v>243</v>
      </c>
      <c r="D134" s="24" t="s">
        <v>225</v>
      </c>
      <c r="E134" s="24"/>
      <c r="F134" s="42">
        <v>163.002</v>
      </c>
      <c r="G134" s="42">
        <v>149.002</v>
      </c>
      <c r="H134" s="42">
        <v>112.768</v>
      </c>
      <c r="I134" s="120">
        <f t="shared" si="21"/>
        <v>69.18197322732236</v>
      </c>
      <c r="J134" s="61">
        <f t="shared" si="36"/>
        <v>75.68220560797842</v>
      </c>
      <c r="K134" s="78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3"/>
      <c r="AB134" s="121"/>
    </row>
    <row r="135" spans="1:28" s="17" customFormat="1" ht="31.5" outlineLevel="6">
      <c r="A135" s="5" t="s">
        <v>90</v>
      </c>
      <c r="B135" s="6" t="s">
        <v>70</v>
      </c>
      <c r="C135" s="6" t="s">
        <v>243</v>
      </c>
      <c r="D135" s="6" t="s">
        <v>91</v>
      </c>
      <c r="E135" s="6"/>
      <c r="F135" s="41">
        <f>F136</f>
        <v>16.015</v>
      </c>
      <c r="G135" s="41">
        <f>G136</f>
        <v>87.415</v>
      </c>
      <c r="H135" s="41">
        <f>H136</f>
        <v>83.671</v>
      </c>
      <c r="I135" s="120">
        <f t="shared" si="21"/>
        <v>522.4539494224165</v>
      </c>
      <c r="J135" s="61">
        <f t="shared" si="36"/>
        <v>95.71698221129097</v>
      </c>
      <c r="K135" s="78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3"/>
      <c r="AB135" s="121"/>
    </row>
    <row r="136" spans="1:28" s="17" customFormat="1" ht="31.5" outlineLevel="6">
      <c r="A136" s="23" t="s">
        <v>92</v>
      </c>
      <c r="B136" s="24" t="s">
        <v>70</v>
      </c>
      <c r="C136" s="24" t="s">
        <v>243</v>
      </c>
      <c r="D136" s="24" t="s">
        <v>93</v>
      </c>
      <c r="E136" s="24"/>
      <c r="F136" s="42">
        <v>16.015</v>
      </c>
      <c r="G136" s="42">
        <v>87.415</v>
      </c>
      <c r="H136" s="42">
        <v>83.671</v>
      </c>
      <c r="I136" s="120">
        <f t="shared" si="21"/>
        <v>522.4539494224165</v>
      </c>
      <c r="J136" s="61">
        <f t="shared" si="36"/>
        <v>95.71698221129097</v>
      </c>
      <c r="K136" s="78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3"/>
      <c r="AB136" s="121"/>
    </row>
    <row r="137" spans="1:28" s="17" customFormat="1" ht="65.25" customHeight="1" outlineLevel="6">
      <c r="A137" s="30" t="s">
        <v>390</v>
      </c>
      <c r="B137" s="14" t="s">
        <v>70</v>
      </c>
      <c r="C137" s="14" t="s">
        <v>379</v>
      </c>
      <c r="D137" s="14" t="s">
        <v>5</v>
      </c>
      <c r="E137" s="14"/>
      <c r="F137" s="40">
        <f>F138+F141</f>
        <v>0</v>
      </c>
      <c r="G137" s="40">
        <f>G138+G141</f>
        <v>444.43462</v>
      </c>
      <c r="H137" s="40">
        <f>H138+H141</f>
        <v>373.49</v>
      </c>
      <c r="I137" s="120" t="e">
        <f t="shared" si="21"/>
        <v>#DIV/0!</v>
      </c>
      <c r="J137" s="61">
        <f t="shared" si="36"/>
        <v>84.03710764026438</v>
      </c>
      <c r="K137" s="78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3"/>
      <c r="AB137" s="121"/>
    </row>
    <row r="138" spans="1:28" s="17" customFormat="1" ht="31.5" outlineLevel="6">
      <c r="A138" s="5" t="s">
        <v>89</v>
      </c>
      <c r="B138" s="6" t="s">
        <v>70</v>
      </c>
      <c r="C138" s="6" t="s">
        <v>379</v>
      </c>
      <c r="D138" s="6" t="s">
        <v>88</v>
      </c>
      <c r="E138" s="6"/>
      <c r="F138" s="41">
        <f>F139+F140</f>
        <v>0</v>
      </c>
      <c r="G138" s="41">
        <f>G139+G140</f>
        <v>394.28276</v>
      </c>
      <c r="H138" s="41">
        <f>H139+H140</f>
        <v>331.89</v>
      </c>
      <c r="I138" s="120" t="e">
        <f aca="true" t="shared" si="38" ref="I138:I201">H138/F138*100</f>
        <v>#DIV/0!</v>
      </c>
      <c r="J138" s="61">
        <f t="shared" si="36"/>
        <v>84.17563070726196</v>
      </c>
      <c r="K138" s="78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3"/>
      <c r="AB138" s="121"/>
    </row>
    <row r="139" spans="1:28" s="17" customFormat="1" ht="31.5" outlineLevel="6">
      <c r="A139" s="23" t="s">
        <v>223</v>
      </c>
      <c r="B139" s="24" t="s">
        <v>70</v>
      </c>
      <c r="C139" s="24" t="s">
        <v>379</v>
      </c>
      <c r="D139" s="24" t="s">
        <v>86</v>
      </c>
      <c r="E139" s="24"/>
      <c r="F139" s="42">
        <v>0</v>
      </c>
      <c r="G139" s="42">
        <v>291.47976</v>
      </c>
      <c r="H139" s="42">
        <v>254.906</v>
      </c>
      <c r="I139" s="120" t="e">
        <f t="shared" si="38"/>
        <v>#DIV/0!</v>
      </c>
      <c r="J139" s="61">
        <f t="shared" si="36"/>
        <v>87.4523843439421</v>
      </c>
      <c r="K139" s="78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3"/>
      <c r="AB139" s="121"/>
    </row>
    <row r="140" spans="1:28" s="17" customFormat="1" ht="78.75" outlineLevel="6">
      <c r="A140" s="23" t="s">
        <v>224</v>
      </c>
      <c r="B140" s="24" t="s">
        <v>70</v>
      </c>
      <c r="C140" s="24" t="s">
        <v>379</v>
      </c>
      <c r="D140" s="24" t="s">
        <v>225</v>
      </c>
      <c r="E140" s="24"/>
      <c r="F140" s="42">
        <v>0</v>
      </c>
      <c r="G140" s="42">
        <v>102.803</v>
      </c>
      <c r="H140" s="42">
        <v>76.984</v>
      </c>
      <c r="I140" s="120" t="e">
        <f t="shared" si="38"/>
        <v>#DIV/0!</v>
      </c>
      <c r="J140" s="61">
        <f t="shared" si="36"/>
        <v>74.88497417390543</v>
      </c>
      <c r="K140" s="78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3"/>
      <c r="AB140" s="121"/>
    </row>
    <row r="141" spans="1:28" s="17" customFormat="1" ht="31.5" outlineLevel="6">
      <c r="A141" s="5" t="s">
        <v>90</v>
      </c>
      <c r="B141" s="6" t="s">
        <v>70</v>
      </c>
      <c r="C141" s="6" t="s">
        <v>379</v>
      </c>
      <c r="D141" s="6" t="s">
        <v>91</v>
      </c>
      <c r="E141" s="6"/>
      <c r="F141" s="41">
        <f>F142</f>
        <v>0</v>
      </c>
      <c r="G141" s="41">
        <f>G142</f>
        <v>50.15186</v>
      </c>
      <c r="H141" s="41">
        <f>H142</f>
        <v>41.6</v>
      </c>
      <c r="I141" s="120" t="e">
        <f t="shared" si="38"/>
        <v>#DIV/0!</v>
      </c>
      <c r="J141" s="61">
        <f t="shared" si="36"/>
        <v>82.94807012142721</v>
      </c>
      <c r="K141" s="78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3"/>
      <c r="AB141" s="121"/>
    </row>
    <row r="142" spans="1:28" s="17" customFormat="1" ht="31.5" outlineLevel="6">
      <c r="A142" s="23" t="s">
        <v>92</v>
      </c>
      <c r="B142" s="24" t="s">
        <v>70</v>
      </c>
      <c r="C142" s="24" t="s">
        <v>379</v>
      </c>
      <c r="D142" s="24" t="s">
        <v>93</v>
      </c>
      <c r="E142" s="24"/>
      <c r="F142" s="42">
        <v>0</v>
      </c>
      <c r="G142" s="42">
        <v>50.15186</v>
      </c>
      <c r="H142" s="42">
        <v>41.6</v>
      </c>
      <c r="I142" s="120" t="e">
        <f t="shared" si="38"/>
        <v>#DIV/0!</v>
      </c>
      <c r="J142" s="61">
        <f t="shared" si="36"/>
        <v>82.94807012142721</v>
      </c>
      <c r="K142" s="78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3"/>
      <c r="AB142" s="121"/>
    </row>
    <row r="143" spans="1:28" s="17" customFormat="1" ht="31.5" outlineLevel="6">
      <c r="A143" s="10" t="s">
        <v>137</v>
      </c>
      <c r="B143" s="8" t="s">
        <v>70</v>
      </c>
      <c r="C143" s="8" t="s">
        <v>230</v>
      </c>
      <c r="D143" s="8" t="s">
        <v>5</v>
      </c>
      <c r="E143" s="8"/>
      <c r="F143" s="39">
        <f>F151+F158+F144+F165+F168+F171</f>
        <v>2176</v>
      </c>
      <c r="G143" s="39">
        <f>G151+G158+G144+G165+G168+G171</f>
        <v>24910.1351</v>
      </c>
      <c r="H143" s="39">
        <f>H151+H158+H144+H165+H168+H171</f>
        <v>20936.945000000003</v>
      </c>
      <c r="I143" s="120">
        <f t="shared" si="38"/>
        <v>962.1757812500002</v>
      </c>
      <c r="J143" s="61">
        <f t="shared" si="36"/>
        <v>84.04990545394514</v>
      </c>
      <c r="K143" s="78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3"/>
      <c r="AB143" s="121"/>
    </row>
    <row r="144" spans="1:28" s="17" customFormat="1" ht="63" outlineLevel="6">
      <c r="A144" s="30" t="s">
        <v>202</v>
      </c>
      <c r="B144" s="14" t="s">
        <v>70</v>
      </c>
      <c r="C144" s="14" t="s">
        <v>244</v>
      </c>
      <c r="D144" s="14" t="s">
        <v>5</v>
      </c>
      <c r="E144" s="14"/>
      <c r="F144" s="40">
        <f>F145+F148</f>
        <v>10</v>
      </c>
      <c r="G144" s="40">
        <f>G145+G148</f>
        <v>13.165</v>
      </c>
      <c r="H144" s="40">
        <f>H145+H148</f>
        <v>13.165</v>
      </c>
      <c r="I144" s="120">
        <f t="shared" si="38"/>
        <v>131.65</v>
      </c>
      <c r="J144" s="61">
        <f t="shared" si="36"/>
        <v>100</v>
      </c>
      <c r="K144" s="78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3"/>
      <c r="AB144" s="121"/>
    </row>
    <row r="145" spans="1:28" s="17" customFormat="1" ht="33.75" customHeight="1" outlineLevel="6">
      <c r="A145" s="5" t="s">
        <v>179</v>
      </c>
      <c r="B145" s="6" t="s">
        <v>70</v>
      </c>
      <c r="C145" s="6" t="s">
        <v>415</v>
      </c>
      <c r="D145" s="6" t="s">
        <v>5</v>
      </c>
      <c r="E145" s="9"/>
      <c r="F145" s="41">
        <f aca="true" t="shared" si="39" ref="F145:H146">F146</f>
        <v>10</v>
      </c>
      <c r="G145" s="41">
        <f t="shared" si="39"/>
        <v>13.165</v>
      </c>
      <c r="H145" s="41">
        <f t="shared" si="39"/>
        <v>13.165</v>
      </c>
      <c r="I145" s="120">
        <f t="shared" si="38"/>
        <v>131.65</v>
      </c>
      <c r="J145" s="61">
        <f t="shared" si="36"/>
        <v>100</v>
      </c>
      <c r="K145" s="78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3"/>
      <c r="AB145" s="121"/>
    </row>
    <row r="146" spans="1:28" s="17" customFormat="1" ht="31.5" outlineLevel="6">
      <c r="A146" s="62" t="s">
        <v>90</v>
      </c>
      <c r="B146" s="63" t="s">
        <v>70</v>
      </c>
      <c r="C146" s="63" t="s">
        <v>415</v>
      </c>
      <c r="D146" s="63" t="s">
        <v>91</v>
      </c>
      <c r="E146" s="64"/>
      <c r="F146" s="65">
        <f t="shared" si="39"/>
        <v>10</v>
      </c>
      <c r="G146" s="65">
        <f t="shared" si="39"/>
        <v>13.165</v>
      </c>
      <c r="H146" s="65">
        <f t="shared" si="39"/>
        <v>13.165</v>
      </c>
      <c r="I146" s="120">
        <f t="shared" si="38"/>
        <v>131.65</v>
      </c>
      <c r="J146" s="61">
        <f t="shared" si="36"/>
        <v>100</v>
      </c>
      <c r="K146" s="80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2"/>
      <c r="AB146" s="121"/>
    </row>
    <row r="147" spans="1:28" s="17" customFormat="1" ht="31.5" outlineLevel="6">
      <c r="A147" s="23" t="s">
        <v>92</v>
      </c>
      <c r="B147" s="24" t="s">
        <v>70</v>
      </c>
      <c r="C147" s="24" t="s">
        <v>415</v>
      </c>
      <c r="D147" s="24" t="s">
        <v>93</v>
      </c>
      <c r="E147" s="9"/>
      <c r="F147" s="42">
        <v>10</v>
      </c>
      <c r="G147" s="42">
        <v>13.165</v>
      </c>
      <c r="H147" s="42">
        <v>13.165</v>
      </c>
      <c r="I147" s="120">
        <f t="shared" si="38"/>
        <v>131.65</v>
      </c>
      <c r="J147" s="61">
        <f t="shared" si="36"/>
        <v>100</v>
      </c>
      <c r="K147" s="78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3"/>
      <c r="AB147" s="121"/>
    </row>
    <row r="148" spans="1:28" s="17" customFormat="1" ht="63" outlineLevel="6">
      <c r="A148" s="5" t="s">
        <v>180</v>
      </c>
      <c r="B148" s="6" t="s">
        <v>70</v>
      </c>
      <c r="C148" s="6" t="s">
        <v>416</v>
      </c>
      <c r="D148" s="6" t="s">
        <v>5</v>
      </c>
      <c r="E148" s="9"/>
      <c r="F148" s="41">
        <f aca="true" t="shared" si="40" ref="F148:H149">F149</f>
        <v>0</v>
      </c>
      <c r="G148" s="41">
        <f t="shared" si="40"/>
        <v>0</v>
      </c>
      <c r="H148" s="41">
        <f t="shared" si="40"/>
        <v>0</v>
      </c>
      <c r="I148" s="120" t="e">
        <f t="shared" si="38"/>
        <v>#DIV/0!</v>
      </c>
      <c r="J148" s="61">
        <v>0</v>
      </c>
      <c r="K148" s="78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3"/>
      <c r="AB148" s="121"/>
    </row>
    <row r="149" spans="1:28" s="17" customFormat="1" ht="31.5" outlineLevel="6">
      <c r="A149" s="62" t="s">
        <v>90</v>
      </c>
      <c r="B149" s="63" t="s">
        <v>70</v>
      </c>
      <c r="C149" s="63" t="s">
        <v>416</v>
      </c>
      <c r="D149" s="63" t="s">
        <v>91</v>
      </c>
      <c r="E149" s="64"/>
      <c r="F149" s="65">
        <f t="shared" si="40"/>
        <v>0</v>
      </c>
      <c r="G149" s="65">
        <f t="shared" si="40"/>
        <v>0</v>
      </c>
      <c r="H149" s="65">
        <f t="shared" si="40"/>
        <v>0</v>
      </c>
      <c r="I149" s="120" t="e">
        <f t="shared" si="38"/>
        <v>#DIV/0!</v>
      </c>
      <c r="J149" s="61">
        <v>0</v>
      </c>
      <c r="K149" s="80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2"/>
      <c r="AB149" s="121"/>
    </row>
    <row r="150" spans="1:28" s="17" customFormat="1" ht="31.5" outlineLevel="6">
      <c r="A150" s="23" t="s">
        <v>92</v>
      </c>
      <c r="B150" s="24" t="s">
        <v>70</v>
      </c>
      <c r="C150" s="24" t="s">
        <v>416</v>
      </c>
      <c r="D150" s="24" t="s">
        <v>93</v>
      </c>
      <c r="E150" s="9"/>
      <c r="F150" s="42">
        <v>0</v>
      </c>
      <c r="G150" s="42">
        <v>0</v>
      </c>
      <c r="H150" s="42">
        <v>0</v>
      </c>
      <c r="I150" s="120" t="e">
        <f t="shared" si="38"/>
        <v>#DIV/0!</v>
      </c>
      <c r="J150" s="61">
        <v>0</v>
      </c>
      <c r="K150" s="78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3"/>
      <c r="AB150" s="121"/>
    </row>
    <row r="151" spans="1:28" s="17" customFormat="1" ht="31.5" outlineLevel="6">
      <c r="A151" s="25" t="s">
        <v>203</v>
      </c>
      <c r="B151" s="14" t="s">
        <v>70</v>
      </c>
      <c r="C151" s="14" t="s">
        <v>245</v>
      </c>
      <c r="D151" s="14" t="s">
        <v>5</v>
      </c>
      <c r="E151" s="14"/>
      <c r="F151" s="40">
        <f>F152+F155</f>
        <v>50</v>
      </c>
      <c r="G151" s="40">
        <f>G152+G155</f>
        <v>49.9824</v>
      </c>
      <c r="H151" s="40">
        <f>H152+H155</f>
        <v>49.982</v>
      </c>
      <c r="I151" s="120">
        <f t="shared" si="38"/>
        <v>99.964</v>
      </c>
      <c r="J151" s="61">
        <f>H151/G151*100</f>
        <v>99.99919971830084</v>
      </c>
      <c r="K151" s="78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3"/>
      <c r="AB151" s="121"/>
    </row>
    <row r="152" spans="1:28" s="17" customFormat="1" ht="47.25" outlineLevel="6">
      <c r="A152" s="5" t="s">
        <v>138</v>
      </c>
      <c r="B152" s="6" t="s">
        <v>70</v>
      </c>
      <c r="C152" s="6" t="s">
        <v>417</v>
      </c>
      <c r="D152" s="6" t="s">
        <v>5</v>
      </c>
      <c r="E152" s="6"/>
      <c r="F152" s="41">
        <f aca="true" t="shared" si="41" ref="F152:H153">F153</f>
        <v>0</v>
      </c>
      <c r="G152" s="41">
        <f t="shared" si="41"/>
        <v>0</v>
      </c>
      <c r="H152" s="41">
        <f t="shared" si="41"/>
        <v>0</v>
      </c>
      <c r="I152" s="120" t="e">
        <f t="shared" si="38"/>
        <v>#DIV/0!</v>
      </c>
      <c r="J152" s="61">
        <v>0</v>
      </c>
      <c r="K152" s="78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3"/>
      <c r="AB152" s="121"/>
    </row>
    <row r="153" spans="1:28" s="17" customFormat="1" ht="31.5" outlineLevel="6">
      <c r="A153" s="62" t="s">
        <v>90</v>
      </c>
      <c r="B153" s="63" t="s">
        <v>70</v>
      </c>
      <c r="C153" s="63" t="s">
        <v>417</v>
      </c>
      <c r="D153" s="63" t="s">
        <v>91</v>
      </c>
      <c r="E153" s="63"/>
      <c r="F153" s="65">
        <f t="shared" si="41"/>
        <v>0</v>
      </c>
      <c r="G153" s="65">
        <f t="shared" si="41"/>
        <v>0</v>
      </c>
      <c r="H153" s="65">
        <f t="shared" si="41"/>
        <v>0</v>
      </c>
      <c r="I153" s="120" t="e">
        <f t="shared" si="38"/>
        <v>#DIV/0!</v>
      </c>
      <c r="J153" s="61">
        <v>0</v>
      </c>
      <c r="K153" s="80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2"/>
      <c r="AB153" s="121"/>
    </row>
    <row r="154" spans="1:28" s="17" customFormat="1" ht="31.5" outlineLevel="6">
      <c r="A154" s="23" t="s">
        <v>92</v>
      </c>
      <c r="B154" s="24" t="s">
        <v>70</v>
      </c>
      <c r="C154" s="24" t="s">
        <v>417</v>
      </c>
      <c r="D154" s="24" t="s">
        <v>93</v>
      </c>
      <c r="E154" s="24"/>
      <c r="F154" s="42">
        <v>0</v>
      </c>
      <c r="G154" s="42">
        <v>0</v>
      </c>
      <c r="H154" s="42">
        <v>0</v>
      </c>
      <c r="I154" s="120" t="e">
        <f t="shared" si="38"/>
        <v>#DIV/0!</v>
      </c>
      <c r="J154" s="61">
        <v>0</v>
      </c>
      <c r="K154" s="78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3"/>
      <c r="AB154" s="121"/>
    </row>
    <row r="155" spans="1:28" s="17" customFormat="1" ht="47.25" outlineLevel="6">
      <c r="A155" s="5" t="s">
        <v>139</v>
      </c>
      <c r="B155" s="6" t="s">
        <v>70</v>
      </c>
      <c r="C155" s="6" t="s">
        <v>418</v>
      </c>
      <c r="D155" s="6" t="s">
        <v>5</v>
      </c>
      <c r="E155" s="6"/>
      <c r="F155" s="41">
        <f aca="true" t="shared" si="42" ref="F155:H156">F156</f>
        <v>50</v>
      </c>
      <c r="G155" s="41">
        <f t="shared" si="42"/>
        <v>49.9824</v>
      </c>
      <c r="H155" s="41">
        <f t="shared" si="42"/>
        <v>49.982</v>
      </c>
      <c r="I155" s="120">
        <f t="shared" si="38"/>
        <v>99.964</v>
      </c>
      <c r="J155" s="61">
        <f>H155/G155*100</f>
        <v>99.99919971830084</v>
      </c>
      <c r="K155" s="78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3"/>
      <c r="AB155" s="121"/>
    </row>
    <row r="156" spans="1:28" s="17" customFormat="1" ht="31.5" outlineLevel="6">
      <c r="A156" s="62" t="s">
        <v>90</v>
      </c>
      <c r="B156" s="63" t="s">
        <v>70</v>
      </c>
      <c r="C156" s="63" t="s">
        <v>418</v>
      </c>
      <c r="D156" s="63" t="s">
        <v>91</v>
      </c>
      <c r="E156" s="63"/>
      <c r="F156" s="65">
        <f t="shared" si="42"/>
        <v>50</v>
      </c>
      <c r="G156" s="65">
        <f t="shared" si="42"/>
        <v>49.9824</v>
      </c>
      <c r="H156" s="65">
        <f t="shared" si="42"/>
        <v>49.982</v>
      </c>
      <c r="I156" s="120">
        <f t="shared" si="38"/>
        <v>99.964</v>
      </c>
      <c r="J156" s="61">
        <f>H156/G156*100</f>
        <v>99.99919971830084</v>
      </c>
      <c r="K156" s="80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2"/>
      <c r="AB156" s="121"/>
    </row>
    <row r="157" spans="1:28" s="17" customFormat="1" ht="31.5" outlineLevel="6">
      <c r="A157" s="23" t="s">
        <v>92</v>
      </c>
      <c r="B157" s="24" t="s">
        <v>70</v>
      </c>
      <c r="C157" s="24" t="s">
        <v>418</v>
      </c>
      <c r="D157" s="24" t="s">
        <v>93</v>
      </c>
      <c r="E157" s="24"/>
      <c r="F157" s="42">
        <v>50</v>
      </c>
      <c r="G157" s="42">
        <v>49.9824</v>
      </c>
      <c r="H157" s="42">
        <v>49.982</v>
      </c>
      <c r="I157" s="120">
        <f t="shared" si="38"/>
        <v>99.964</v>
      </c>
      <c r="J157" s="61">
        <f>H157/G157*100</f>
        <v>99.99919971830084</v>
      </c>
      <c r="K157" s="78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3"/>
      <c r="AB157" s="121"/>
    </row>
    <row r="158" spans="1:28" s="17" customFormat="1" ht="47.25" outlineLevel="6">
      <c r="A158" s="25" t="s">
        <v>204</v>
      </c>
      <c r="B158" s="14" t="s">
        <v>70</v>
      </c>
      <c r="C158" s="14" t="s">
        <v>246</v>
      </c>
      <c r="D158" s="14" t="s">
        <v>5</v>
      </c>
      <c r="E158" s="14"/>
      <c r="F158" s="40">
        <f>F159+F162</f>
        <v>10</v>
      </c>
      <c r="G158" s="40">
        <f>G159+G162</f>
        <v>0</v>
      </c>
      <c r="H158" s="40">
        <f>H159+H162</f>
        <v>0</v>
      </c>
      <c r="I158" s="120">
        <f t="shared" si="38"/>
        <v>0</v>
      </c>
      <c r="J158" s="61">
        <v>0</v>
      </c>
      <c r="K158" s="78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3"/>
      <c r="AB158" s="121"/>
    </row>
    <row r="159" spans="1:28" s="17" customFormat="1" ht="63" outlineLevel="6">
      <c r="A159" s="5" t="s">
        <v>140</v>
      </c>
      <c r="B159" s="6" t="s">
        <v>70</v>
      </c>
      <c r="C159" s="6" t="s">
        <v>419</v>
      </c>
      <c r="D159" s="6" t="s">
        <v>5</v>
      </c>
      <c r="E159" s="6"/>
      <c r="F159" s="41">
        <f aca="true" t="shared" si="43" ref="F159:H160">F160</f>
        <v>10</v>
      </c>
      <c r="G159" s="41">
        <f t="shared" si="43"/>
        <v>0</v>
      </c>
      <c r="H159" s="41">
        <f t="shared" si="43"/>
        <v>0</v>
      </c>
      <c r="I159" s="120">
        <f t="shared" si="38"/>
        <v>0</v>
      </c>
      <c r="J159" s="61">
        <v>0</v>
      </c>
      <c r="K159" s="78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3"/>
      <c r="AB159" s="121"/>
    </row>
    <row r="160" spans="1:28" s="17" customFormat="1" ht="31.5" outlineLevel="6">
      <c r="A160" s="62" t="s">
        <v>90</v>
      </c>
      <c r="B160" s="63" t="s">
        <v>70</v>
      </c>
      <c r="C160" s="63" t="s">
        <v>419</v>
      </c>
      <c r="D160" s="63" t="s">
        <v>91</v>
      </c>
      <c r="E160" s="63"/>
      <c r="F160" s="65">
        <f t="shared" si="43"/>
        <v>10</v>
      </c>
      <c r="G160" s="65">
        <f t="shared" si="43"/>
        <v>0</v>
      </c>
      <c r="H160" s="65">
        <f t="shared" si="43"/>
        <v>0</v>
      </c>
      <c r="I160" s="120">
        <f t="shared" si="38"/>
        <v>0</v>
      </c>
      <c r="J160" s="61">
        <v>0</v>
      </c>
      <c r="K160" s="80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2"/>
      <c r="AB160" s="121"/>
    </row>
    <row r="161" spans="1:28" s="17" customFormat="1" ht="31.5" outlineLevel="6">
      <c r="A161" s="23" t="s">
        <v>92</v>
      </c>
      <c r="B161" s="24" t="s">
        <v>70</v>
      </c>
      <c r="C161" s="24" t="s">
        <v>419</v>
      </c>
      <c r="D161" s="24" t="s">
        <v>93</v>
      </c>
      <c r="E161" s="24"/>
      <c r="F161" s="42">
        <v>10</v>
      </c>
      <c r="G161" s="42">
        <v>0</v>
      </c>
      <c r="H161" s="42">
        <v>0</v>
      </c>
      <c r="I161" s="120">
        <f t="shared" si="38"/>
        <v>0</v>
      </c>
      <c r="J161" s="61">
        <v>0</v>
      </c>
      <c r="K161" s="78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3"/>
      <c r="AB161" s="121"/>
    </row>
    <row r="162" spans="1:28" s="17" customFormat="1" ht="63" outlineLevel="6">
      <c r="A162" s="5" t="s">
        <v>302</v>
      </c>
      <c r="B162" s="6" t="s">
        <v>70</v>
      </c>
      <c r="C162" s="6" t="s">
        <v>420</v>
      </c>
      <c r="D162" s="6" t="s">
        <v>5</v>
      </c>
      <c r="E162" s="6"/>
      <c r="F162" s="41">
        <f aca="true" t="shared" si="44" ref="F162:H163">F163</f>
        <v>0</v>
      </c>
      <c r="G162" s="41">
        <f t="shared" si="44"/>
        <v>0</v>
      </c>
      <c r="H162" s="41">
        <f t="shared" si="44"/>
        <v>0</v>
      </c>
      <c r="I162" s="120" t="e">
        <f t="shared" si="38"/>
        <v>#DIV/0!</v>
      </c>
      <c r="J162" s="61">
        <v>0</v>
      </c>
      <c r="K162" s="78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3"/>
      <c r="AB162" s="121"/>
    </row>
    <row r="163" spans="1:28" s="17" customFormat="1" ht="31.5" outlineLevel="6">
      <c r="A163" s="62" t="s">
        <v>90</v>
      </c>
      <c r="B163" s="63" t="s">
        <v>70</v>
      </c>
      <c r="C163" s="63" t="s">
        <v>420</v>
      </c>
      <c r="D163" s="63" t="s">
        <v>91</v>
      </c>
      <c r="E163" s="63"/>
      <c r="F163" s="65">
        <f t="shared" si="44"/>
        <v>0</v>
      </c>
      <c r="G163" s="65">
        <f t="shared" si="44"/>
        <v>0</v>
      </c>
      <c r="H163" s="65">
        <f t="shared" si="44"/>
        <v>0</v>
      </c>
      <c r="I163" s="120" t="e">
        <f t="shared" si="38"/>
        <v>#DIV/0!</v>
      </c>
      <c r="J163" s="61">
        <v>0</v>
      </c>
      <c r="K163" s="80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2"/>
      <c r="AB163" s="121"/>
    </row>
    <row r="164" spans="1:28" s="17" customFormat="1" ht="31.5" outlineLevel="6">
      <c r="A164" s="23" t="s">
        <v>92</v>
      </c>
      <c r="B164" s="24" t="s">
        <v>70</v>
      </c>
      <c r="C164" s="24" t="s">
        <v>420</v>
      </c>
      <c r="D164" s="24" t="s">
        <v>93</v>
      </c>
      <c r="E164" s="24"/>
      <c r="F164" s="42">
        <v>0</v>
      </c>
      <c r="G164" s="42">
        <v>0</v>
      </c>
      <c r="H164" s="42">
        <v>0</v>
      </c>
      <c r="I164" s="120" t="e">
        <f t="shared" si="38"/>
        <v>#DIV/0!</v>
      </c>
      <c r="J164" s="61">
        <v>0</v>
      </c>
      <c r="K164" s="78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3"/>
      <c r="AB164" s="121"/>
    </row>
    <row r="165" spans="1:28" s="17" customFormat="1" ht="47.25" outlineLevel="6">
      <c r="A165" s="25" t="s">
        <v>344</v>
      </c>
      <c r="B165" s="14" t="s">
        <v>70</v>
      </c>
      <c r="C165" s="14" t="s">
        <v>305</v>
      </c>
      <c r="D165" s="14" t="s">
        <v>5</v>
      </c>
      <c r="E165" s="14"/>
      <c r="F165" s="40">
        <f aca="true" t="shared" si="45" ref="F165:H166">F166</f>
        <v>0</v>
      </c>
      <c r="G165" s="40">
        <f t="shared" si="45"/>
        <v>0</v>
      </c>
      <c r="H165" s="40">
        <f t="shared" si="45"/>
        <v>0</v>
      </c>
      <c r="I165" s="120" t="e">
        <f t="shared" si="38"/>
        <v>#DIV/0!</v>
      </c>
      <c r="J165" s="61">
        <v>0</v>
      </c>
      <c r="K165" s="78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3"/>
      <c r="AB165" s="121"/>
    </row>
    <row r="166" spans="1:28" s="17" customFormat="1" ht="31.5" outlineLevel="6">
      <c r="A166" s="5" t="s">
        <v>90</v>
      </c>
      <c r="B166" s="6" t="s">
        <v>70</v>
      </c>
      <c r="C166" s="6" t="s">
        <v>421</v>
      </c>
      <c r="D166" s="6" t="s">
        <v>91</v>
      </c>
      <c r="E166" s="6"/>
      <c r="F166" s="41">
        <f t="shared" si="45"/>
        <v>0</v>
      </c>
      <c r="G166" s="41">
        <f t="shared" si="45"/>
        <v>0</v>
      </c>
      <c r="H166" s="41">
        <f t="shared" si="45"/>
        <v>0</v>
      </c>
      <c r="I166" s="120" t="e">
        <f t="shared" si="38"/>
        <v>#DIV/0!</v>
      </c>
      <c r="J166" s="61">
        <v>0</v>
      </c>
      <c r="K166" s="78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3"/>
      <c r="AB166" s="121"/>
    </row>
    <row r="167" spans="1:28" s="17" customFormat="1" ht="31.5" outlineLevel="6">
      <c r="A167" s="27" t="s">
        <v>92</v>
      </c>
      <c r="B167" s="24" t="s">
        <v>70</v>
      </c>
      <c r="C167" s="24" t="s">
        <v>421</v>
      </c>
      <c r="D167" s="24" t="s">
        <v>93</v>
      </c>
      <c r="E167" s="24"/>
      <c r="F167" s="42">
        <v>0</v>
      </c>
      <c r="G167" s="42">
        <v>0</v>
      </c>
      <c r="H167" s="42">
        <v>0</v>
      </c>
      <c r="I167" s="120" t="e">
        <f t="shared" si="38"/>
        <v>#DIV/0!</v>
      </c>
      <c r="J167" s="61">
        <v>0</v>
      </c>
      <c r="K167" s="78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3"/>
      <c r="AB167" s="121"/>
    </row>
    <row r="168" spans="1:28" s="17" customFormat="1" ht="47.25" outlineLevel="6">
      <c r="A168" s="25" t="s">
        <v>345</v>
      </c>
      <c r="B168" s="14" t="s">
        <v>70</v>
      </c>
      <c r="C168" s="14" t="s">
        <v>324</v>
      </c>
      <c r="D168" s="14" t="s">
        <v>5</v>
      </c>
      <c r="E168" s="14"/>
      <c r="F168" s="40">
        <f aca="true" t="shared" si="46" ref="F168:H169">F169</f>
        <v>10</v>
      </c>
      <c r="G168" s="40">
        <f t="shared" si="46"/>
        <v>10</v>
      </c>
      <c r="H168" s="40">
        <f t="shared" si="46"/>
        <v>10</v>
      </c>
      <c r="I168" s="120">
        <f t="shared" si="38"/>
        <v>100</v>
      </c>
      <c r="J168" s="61">
        <f aca="true" t="shared" si="47" ref="J168:J175">H168/G168*100</f>
        <v>100</v>
      </c>
      <c r="K168" s="78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3"/>
      <c r="AB168" s="121"/>
    </row>
    <row r="169" spans="1:28" s="17" customFormat="1" ht="31.5" outlineLevel="6">
      <c r="A169" s="5" t="s">
        <v>90</v>
      </c>
      <c r="B169" s="6" t="s">
        <v>70</v>
      </c>
      <c r="C169" s="6" t="s">
        <v>422</v>
      </c>
      <c r="D169" s="6" t="s">
        <v>91</v>
      </c>
      <c r="E169" s="6"/>
      <c r="F169" s="41">
        <f t="shared" si="46"/>
        <v>10</v>
      </c>
      <c r="G169" s="41">
        <f t="shared" si="46"/>
        <v>10</v>
      </c>
      <c r="H169" s="41">
        <f t="shared" si="46"/>
        <v>10</v>
      </c>
      <c r="I169" s="120">
        <f t="shared" si="38"/>
        <v>100</v>
      </c>
      <c r="J169" s="61">
        <f t="shared" si="47"/>
        <v>100</v>
      </c>
      <c r="K169" s="78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3"/>
      <c r="AB169" s="121"/>
    </row>
    <row r="170" spans="1:28" s="17" customFormat="1" ht="31.5" outlineLevel="6">
      <c r="A170" s="27" t="s">
        <v>92</v>
      </c>
      <c r="B170" s="24" t="s">
        <v>70</v>
      </c>
      <c r="C170" s="24" t="s">
        <v>422</v>
      </c>
      <c r="D170" s="24" t="s">
        <v>93</v>
      </c>
      <c r="E170" s="24"/>
      <c r="F170" s="42">
        <v>10</v>
      </c>
      <c r="G170" s="42">
        <v>10</v>
      </c>
      <c r="H170" s="42">
        <v>10</v>
      </c>
      <c r="I170" s="120">
        <f t="shared" si="38"/>
        <v>100</v>
      </c>
      <c r="J170" s="61">
        <f t="shared" si="47"/>
        <v>100</v>
      </c>
      <c r="K170" s="78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3"/>
      <c r="AB170" s="121"/>
    </row>
    <row r="171" spans="1:28" s="17" customFormat="1" ht="47.25" outlineLevel="6">
      <c r="A171" s="25" t="s">
        <v>346</v>
      </c>
      <c r="B171" s="14" t="s">
        <v>70</v>
      </c>
      <c r="C171" s="14" t="s">
        <v>325</v>
      </c>
      <c r="D171" s="14" t="s">
        <v>5</v>
      </c>
      <c r="E171" s="14"/>
      <c r="F171" s="40">
        <f>F172+F177+F174</f>
        <v>2096</v>
      </c>
      <c r="G171" s="40">
        <f>G172+G177+G174</f>
        <v>24836.987699999998</v>
      </c>
      <c r="H171" s="40">
        <f>H172+H177+H174</f>
        <v>20863.798000000003</v>
      </c>
      <c r="I171" s="120">
        <f t="shared" si="38"/>
        <v>995.4102099236643</v>
      </c>
      <c r="J171" s="61">
        <f t="shared" si="47"/>
        <v>84.00293244901033</v>
      </c>
      <c r="K171" s="78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3"/>
      <c r="AB171" s="121"/>
    </row>
    <row r="172" spans="1:28" s="17" customFormat="1" ht="31.5" outlineLevel="6">
      <c r="A172" s="5" t="s">
        <v>90</v>
      </c>
      <c r="B172" s="6" t="s">
        <v>70</v>
      </c>
      <c r="C172" s="6" t="s">
        <v>423</v>
      </c>
      <c r="D172" s="6" t="s">
        <v>91</v>
      </c>
      <c r="E172" s="6"/>
      <c r="F172" s="41">
        <f>F173</f>
        <v>2096</v>
      </c>
      <c r="G172" s="41">
        <f>G173</f>
        <v>13803.5877</v>
      </c>
      <c r="H172" s="41">
        <f>H173</f>
        <v>9831.248</v>
      </c>
      <c r="I172" s="120">
        <f t="shared" si="38"/>
        <v>469.0480916030534</v>
      </c>
      <c r="J172" s="61">
        <f t="shared" si="47"/>
        <v>71.22241125761819</v>
      </c>
      <c r="K172" s="78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3"/>
      <c r="AB172" s="121"/>
    </row>
    <row r="173" spans="1:28" s="17" customFormat="1" ht="31.5" outlineLevel="6">
      <c r="A173" s="27" t="s">
        <v>92</v>
      </c>
      <c r="B173" s="24" t="s">
        <v>70</v>
      </c>
      <c r="C173" s="24" t="s">
        <v>423</v>
      </c>
      <c r="D173" s="24" t="s">
        <v>93</v>
      </c>
      <c r="E173" s="24"/>
      <c r="F173" s="42">
        <v>2096</v>
      </c>
      <c r="G173" s="42">
        <f>13830.90251-27.31481</f>
        <v>13803.5877</v>
      </c>
      <c r="H173" s="42">
        <v>9831.248</v>
      </c>
      <c r="I173" s="120">
        <f t="shared" si="38"/>
        <v>469.0480916030534</v>
      </c>
      <c r="J173" s="61">
        <f t="shared" si="47"/>
        <v>71.22241125761819</v>
      </c>
      <c r="K173" s="78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3"/>
      <c r="AB173" s="121"/>
    </row>
    <row r="174" spans="1:28" s="17" customFormat="1" ht="63" outlineLevel="6">
      <c r="A174" s="5" t="s">
        <v>318</v>
      </c>
      <c r="B174" s="6" t="s">
        <v>70</v>
      </c>
      <c r="C174" s="6" t="s">
        <v>423</v>
      </c>
      <c r="D174" s="6" t="s">
        <v>330</v>
      </c>
      <c r="E174" s="6"/>
      <c r="F174" s="41">
        <f>F175+F176</f>
        <v>0</v>
      </c>
      <c r="G174" s="41">
        <f>G175+G176</f>
        <v>11020.6</v>
      </c>
      <c r="H174" s="41">
        <f>H175+H176</f>
        <v>11020.6</v>
      </c>
      <c r="I174" s="120" t="e">
        <f t="shared" si="38"/>
        <v>#DIV/0!</v>
      </c>
      <c r="J174" s="61">
        <f t="shared" si="47"/>
        <v>100</v>
      </c>
      <c r="K174" s="78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3"/>
      <c r="AB174" s="121"/>
    </row>
    <row r="175" spans="1:28" s="17" customFormat="1" ht="63" outlineLevel="6">
      <c r="A175" s="58" t="s">
        <v>408</v>
      </c>
      <c r="B175" s="24" t="s">
        <v>70</v>
      </c>
      <c r="C175" s="24" t="s">
        <v>423</v>
      </c>
      <c r="D175" s="24" t="s">
        <v>407</v>
      </c>
      <c r="E175" s="49"/>
      <c r="F175" s="50">
        <v>0</v>
      </c>
      <c r="G175" s="50">
        <v>11020.6</v>
      </c>
      <c r="H175" s="50">
        <v>11020.6</v>
      </c>
      <c r="I175" s="120" t="e">
        <f t="shared" si="38"/>
        <v>#DIV/0!</v>
      </c>
      <c r="J175" s="61">
        <f t="shared" si="47"/>
        <v>100</v>
      </c>
      <c r="K175" s="78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3"/>
      <c r="AB175" s="121"/>
    </row>
    <row r="176" spans="1:28" s="17" customFormat="1" ht="63" outlineLevel="6">
      <c r="A176" s="27" t="s">
        <v>318</v>
      </c>
      <c r="B176" s="24" t="s">
        <v>70</v>
      </c>
      <c r="C176" s="24" t="s">
        <v>423</v>
      </c>
      <c r="D176" s="24" t="s">
        <v>315</v>
      </c>
      <c r="E176" s="24"/>
      <c r="F176" s="42">
        <v>0</v>
      </c>
      <c r="G176" s="42">
        <v>0</v>
      </c>
      <c r="H176" s="42">
        <v>0</v>
      </c>
      <c r="I176" s="120" t="e">
        <f t="shared" si="38"/>
        <v>#DIV/0!</v>
      </c>
      <c r="J176" s="61">
        <v>0</v>
      </c>
      <c r="K176" s="78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3"/>
      <c r="AB176" s="121"/>
    </row>
    <row r="177" spans="1:28" s="17" customFormat="1" ht="15.75" outlineLevel="6">
      <c r="A177" s="5" t="s">
        <v>94</v>
      </c>
      <c r="B177" s="6" t="s">
        <v>70</v>
      </c>
      <c r="C177" s="6" t="s">
        <v>423</v>
      </c>
      <c r="D177" s="6" t="s">
        <v>95</v>
      </c>
      <c r="E177" s="6"/>
      <c r="F177" s="41">
        <f>F178</f>
        <v>0</v>
      </c>
      <c r="G177" s="41">
        <f>G178</f>
        <v>12.8</v>
      </c>
      <c r="H177" s="41">
        <f>H178</f>
        <v>11.95</v>
      </c>
      <c r="I177" s="120" t="e">
        <f t="shared" si="38"/>
        <v>#DIV/0!</v>
      </c>
      <c r="J177" s="61">
        <f aca="true" t="shared" si="48" ref="J177:J212">H177/G177*100</f>
        <v>93.35937499999999</v>
      </c>
      <c r="K177" s="78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3"/>
      <c r="AB177" s="121"/>
    </row>
    <row r="178" spans="1:28" s="17" customFormat="1" ht="31.5" outlineLevel="6">
      <c r="A178" s="23" t="s">
        <v>97</v>
      </c>
      <c r="B178" s="24" t="s">
        <v>70</v>
      </c>
      <c r="C178" s="24" t="s">
        <v>423</v>
      </c>
      <c r="D178" s="24" t="s">
        <v>99</v>
      </c>
      <c r="E178" s="24"/>
      <c r="F178" s="42">
        <v>0</v>
      </c>
      <c r="G178" s="42">
        <v>12.8</v>
      </c>
      <c r="H178" s="42">
        <v>11.95</v>
      </c>
      <c r="I178" s="120" t="e">
        <f t="shared" si="38"/>
        <v>#DIV/0!</v>
      </c>
      <c r="J178" s="61">
        <f t="shared" si="48"/>
        <v>93.35937499999999</v>
      </c>
      <c r="K178" s="78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3"/>
      <c r="AB178" s="121"/>
    </row>
    <row r="179" spans="1:28" s="17" customFormat="1" ht="15.75" outlineLevel="6">
      <c r="A179" s="32" t="s">
        <v>141</v>
      </c>
      <c r="B179" s="22" t="s">
        <v>142</v>
      </c>
      <c r="C179" s="22" t="s">
        <v>230</v>
      </c>
      <c r="D179" s="22" t="s">
        <v>5</v>
      </c>
      <c r="E179" s="22"/>
      <c r="F179" s="45">
        <f aca="true" t="shared" si="49" ref="F179:H183">F180</f>
        <v>1943.634</v>
      </c>
      <c r="G179" s="45">
        <f t="shared" si="49"/>
        <v>1943.634</v>
      </c>
      <c r="H179" s="45">
        <f t="shared" si="49"/>
        <v>1943.634</v>
      </c>
      <c r="I179" s="120">
        <f t="shared" si="38"/>
        <v>100</v>
      </c>
      <c r="J179" s="61">
        <f t="shared" si="48"/>
        <v>100</v>
      </c>
      <c r="K179" s="78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3"/>
      <c r="AB179" s="121"/>
    </row>
    <row r="180" spans="1:27" ht="31.5" outlineLevel="6">
      <c r="A180" s="7" t="s">
        <v>80</v>
      </c>
      <c r="B180" s="8" t="s">
        <v>81</v>
      </c>
      <c r="C180" s="8" t="s">
        <v>230</v>
      </c>
      <c r="D180" s="8" t="s">
        <v>5</v>
      </c>
      <c r="E180" s="8" t="s">
        <v>5</v>
      </c>
      <c r="F180" s="39">
        <f t="shared" si="49"/>
        <v>1943.634</v>
      </c>
      <c r="G180" s="39">
        <f t="shared" si="49"/>
        <v>1943.634</v>
      </c>
      <c r="H180" s="39">
        <f t="shared" si="49"/>
        <v>1943.634</v>
      </c>
      <c r="I180" s="120">
        <f t="shared" si="38"/>
        <v>100</v>
      </c>
      <c r="J180" s="61">
        <f t="shared" si="48"/>
        <v>100</v>
      </c>
      <c r="K180" s="83" t="e">
        <f>#REF!</f>
        <v>#REF!</v>
      </c>
      <c r="L180" s="84" t="e">
        <f>#REF!</f>
        <v>#REF!</v>
      </c>
      <c r="M180" s="84" t="e">
        <f>#REF!</f>
        <v>#REF!</v>
      </c>
      <c r="N180" s="84" t="e">
        <f>#REF!</f>
        <v>#REF!</v>
      </c>
      <c r="O180" s="84" t="e">
        <f>#REF!</f>
        <v>#REF!</v>
      </c>
      <c r="P180" s="84" t="e">
        <f>#REF!</f>
        <v>#REF!</v>
      </c>
      <c r="Q180" s="84" t="e">
        <f>#REF!</f>
        <v>#REF!</v>
      </c>
      <c r="R180" s="84" t="e">
        <f>#REF!</f>
        <v>#REF!</v>
      </c>
      <c r="S180" s="84" t="e">
        <f>#REF!</f>
        <v>#REF!</v>
      </c>
      <c r="T180" s="84" t="e">
        <f>#REF!</f>
        <v>#REF!</v>
      </c>
      <c r="U180" s="84" t="e">
        <f>#REF!</f>
        <v>#REF!</v>
      </c>
      <c r="V180" s="84" t="e">
        <f>#REF!</f>
        <v>#REF!</v>
      </c>
      <c r="W180" s="84" t="e">
        <f>#REF!</f>
        <v>#REF!</v>
      </c>
      <c r="X180" s="84" t="e">
        <f>#REF!</f>
        <v>#REF!</v>
      </c>
      <c r="Y180" s="84" t="e">
        <f>#REF!</f>
        <v>#REF!</v>
      </c>
      <c r="Z180" s="85" t="e">
        <f>#REF!</f>
        <v>#REF!</v>
      </c>
      <c r="AA180" s="86"/>
    </row>
    <row r="181" spans="1:27" ht="47.25" outlineLevel="6">
      <c r="A181" s="15" t="s">
        <v>128</v>
      </c>
      <c r="B181" s="8" t="s">
        <v>81</v>
      </c>
      <c r="C181" s="8" t="s">
        <v>231</v>
      </c>
      <c r="D181" s="8" t="s">
        <v>5</v>
      </c>
      <c r="E181" s="8"/>
      <c r="F181" s="39">
        <f t="shared" si="49"/>
        <v>1943.634</v>
      </c>
      <c r="G181" s="39">
        <f t="shared" si="49"/>
        <v>1943.634</v>
      </c>
      <c r="H181" s="39">
        <f t="shared" si="49"/>
        <v>1943.634</v>
      </c>
      <c r="I181" s="120">
        <f t="shared" si="38"/>
        <v>100</v>
      </c>
      <c r="J181" s="61">
        <f t="shared" si="48"/>
        <v>100</v>
      </c>
      <c r="K181" s="87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9"/>
      <c r="AA181" s="90"/>
    </row>
    <row r="182" spans="1:27" ht="47.25" outlineLevel="6">
      <c r="A182" s="15" t="s">
        <v>130</v>
      </c>
      <c r="B182" s="8" t="s">
        <v>81</v>
      </c>
      <c r="C182" s="8" t="s">
        <v>232</v>
      </c>
      <c r="D182" s="8" t="s">
        <v>5</v>
      </c>
      <c r="E182" s="8"/>
      <c r="F182" s="39">
        <f t="shared" si="49"/>
        <v>1943.634</v>
      </c>
      <c r="G182" s="39">
        <f t="shared" si="49"/>
        <v>1943.634</v>
      </c>
      <c r="H182" s="39">
        <f t="shared" si="49"/>
        <v>1943.634</v>
      </c>
      <c r="I182" s="120">
        <f t="shared" si="38"/>
        <v>100</v>
      </c>
      <c r="J182" s="61">
        <f t="shared" si="48"/>
        <v>100</v>
      </c>
      <c r="K182" s="87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9"/>
      <c r="AA182" s="90"/>
    </row>
    <row r="183" spans="1:27" ht="47.25" outlineLevel="6">
      <c r="A183" s="25" t="s">
        <v>42</v>
      </c>
      <c r="B183" s="14" t="s">
        <v>81</v>
      </c>
      <c r="C183" s="14" t="s">
        <v>247</v>
      </c>
      <c r="D183" s="14" t="s">
        <v>5</v>
      </c>
      <c r="E183" s="14" t="s">
        <v>5</v>
      </c>
      <c r="F183" s="40">
        <f t="shared" si="49"/>
        <v>1943.634</v>
      </c>
      <c r="G183" s="40">
        <f t="shared" si="49"/>
        <v>1943.634</v>
      </c>
      <c r="H183" s="40">
        <f t="shared" si="49"/>
        <v>1943.634</v>
      </c>
      <c r="I183" s="120">
        <f t="shared" si="38"/>
        <v>100</v>
      </c>
      <c r="J183" s="61">
        <f t="shared" si="48"/>
        <v>100</v>
      </c>
      <c r="K183" s="91">
        <f>K184</f>
        <v>1397.92</v>
      </c>
      <c r="L183" s="92">
        <f aca="true" t="shared" si="50" ref="L183:Z183">L184</f>
        <v>0</v>
      </c>
      <c r="M183" s="92">
        <f t="shared" si="50"/>
        <v>0</v>
      </c>
      <c r="N183" s="92">
        <f t="shared" si="50"/>
        <v>0</v>
      </c>
      <c r="O183" s="92">
        <f t="shared" si="50"/>
        <v>0</v>
      </c>
      <c r="P183" s="92">
        <f t="shared" si="50"/>
        <v>0</v>
      </c>
      <c r="Q183" s="92">
        <f t="shared" si="50"/>
        <v>0</v>
      </c>
      <c r="R183" s="92">
        <f t="shared" si="50"/>
        <v>0</v>
      </c>
      <c r="S183" s="92">
        <f t="shared" si="50"/>
        <v>0</v>
      </c>
      <c r="T183" s="92">
        <f t="shared" si="50"/>
        <v>0</v>
      </c>
      <c r="U183" s="92">
        <f t="shared" si="50"/>
        <v>0</v>
      </c>
      <c r="V183" s="92">
        <f t="shared" si="50"/>
        <v>0</v>
      </c>
      <c r="W183" s="92">
        <f t="shared" si="50"/>
        <v>0</v>
      </c>
      <c r="X183" s="92">
        <f t="shared" si="50"/>
        <v>0</v>
      </c>
      <c r="Y183" s="92">
        <f t="shared" si="50"/>
        <v>0</v>
      </c>
      <c r="Z183" s="93">
        <f t="shared" si="50"/>
        <v>0</v>
      </c>
      <c r="AA183" s="90"/>
    </row>
    <row r="184" spans="1:27" ht="15.75" outlineLevel="6">
      <c r="A184" s="47" t="s">
        <v>109</v>
      </c>
      <c r="B184" s="46" t="s">
        <v>81</v>
      </c>
      <c r="C184" s="46" t="s">
        <v>247</v>
      </c>
      <c r="D184" s="46" t="s">
        <v>110</v>
      </c>
      <c r="E184" s="46" t="s">
        <v>18</v>
      </c>
      <c r="F184" s="48">
        <v>1943.634</v>
      </c>
      <c r="G184" s="48">
        <v>1943.634</v>
      </c>
      <c r="H184" s="48">
        <v>1943.634</v>
      </c>
      <c r="I184" s="120">
        <f t="shared" si="38"/>
        <v>100</v>
      </c>
      <c r="J184" s="61">
        <f t="shared" si="48"/>
        <v>100</v>
      </c>
      <c r="K184" s="94">
        <v>1397.92</v>
      </c>
      <c r="L184" s="74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95"/>
      <c r="AA184" s="96"/>
    </row>
    <row r="185" spans="1:28" s="17" customFormat="1" ht="32.25" customHeight="1" outlineLevel="6">
      <c r="A185" s="12" t="s">
        <v>59</v>
      </c>
      <c r="B185" s="13" t="s">
        <v>58</v>
      </c>
      <c r="C185" s="13" t="s">
        <v>230</v>
      </c>
      <c r="D185" s="13" t="s">
        <v>5</v>
      </c>
      <c r="E185" s="13"/>
      <c r="F185" s="38">
        <f aca="true" t="shared" si="51" ref="F185:G190">F186</f>
        <v>250</v>
      </c>
      <c r="G185" s="38">
        <f t="shared" si="51"/>
        <v>40.536</v>
      </c>
      <c r="H185" s="38">
        <f aca="true" t="shared" si="52" ref="H185:H190">H186</f>
        <v>40.536</v>
      </c>
      <c r="I185" s="120">
        <f t="shared" si="38"/>
        <v>16.2144</v>
      </c>
      <c r="J185" s="61">
        <f t="shared" si="48"/>
        <v>100</v>
      </c>
      <c r="K185" s="66">
        <f aca="true" t="shared" si="53" ref="K185:Z185">K186</f>
        <v>0</v>
      </c>
      <c r="L185" s="38">
        <f t="shared" si="53"/>
        <v>0</v>
      </c>
      <c r="M185" s="38">
        <f t="shared" si="53"/>
        <v>0</v>
      </c>
      <c r="N185" s="38">
        <f t="shared" si="53"/>
        <v>0</v>
      </c>
      <c r="O185" s="38">
        <f t="shared" si="53"/>
        <v>0</v>
      </c>
      <c r="P185" s="38">
        <f t="shared" si="53"/>
        <v>0</v>
      </c>
      <c r="Q185" s="38">
        <f t="shared" si="53"/>
        <v>0</v>
      </c>
      <c r="R185" s="38">
        <f t="shared" si="53"/>
        <v>0</v>
      </c>
      <c r="S185" s="38">
        <f t="shared" si="53"/>
        <v>0</v>
      </c>
      <c r="T185" s="38">
        <f t="shared" si="53"/>
        <v>0</v>
      </c>
      <c r="U185" s="38">
        <f t="shared" si="53"/>
        <v>0</v>
      </c>
      <c r="V185" s="38">
        <f t="shared" si="53"/>
        <v>0</v>
      </c>
      <c r="W185" s="38">
        <f t="shared" si="53"/>
        <v>0</v>
      </c>
      <c r="X185" s="38">
        <f t="shared" si="53"/>
        <v>0</v>
      </c>
      <c r="Y185" s="38">
        <f t="shared" si="53"/>
        <v>0</v>
      </c>
      <c r="Z185" s="38">
        <f t="shared" si="53"/>
        <v>0</v>
      </c>
      <c r="AA185" s="73"/>
      <c r="AB185" s="121"/>
    </row>
    <row r="186" spans="1:28" s="17" customFormat="1" ht="48" customHeight="1" outlineLevel="3">
      <c r="A186" s="7" t="s">
        <v>34</v>
      </c>
      <c r="B186" s="8" t="s">
        <v>10</v>
      </c>
      <c r="C186" s="8" t="s">
        <v>230</v>
      </c>
      <c r="D186" s="8" t="s">
        <v>5</v>
      </c>
      <c r="E186" s="8"/>
      <c r="F186" s="39">
        <f t="shared" si="51"/>
        <v>250</v>
      </c>
      <c r="G186" s="39">
        <f t="shared" si="51"/>
        <v>40.536</v>
      </c>
      <c r="H186" s="39">
        <f t="shared" si="52"/>
        <v>40.536</v>
      </c>
      <c r="I186" s="120">
        <f t="shared" si="38"/>
        <v>16.2144</v>
      </c>
      <c r="J186" s="61">
        <f t="shared" si="48"/>
        <v>100</v>
      </c>
      <c r="K186" s="70">
        <f aca="true" t="shared" si="54" ref="K186:Z186">K188</f>
        <v>0</v>
      </c>
      <c r="L186" s="39">
        <f t="shared" si="54"/>
        <v>0</v>
      </c>
      <c r="M186" s="39">
        <f t="shared" si="54"/>
        <v>0</v>
      </c>
      <c r="N186" s="39">
        <f t="shared" si="54"/>
        <v>0</v>
      </c>
      <c r="O186" s="39">
        <f t="shared" si="54"/>
        <v>0</v>
      </c>
      <c r="P186" s="39">
        <f t="shared" si="54"/>
        <v>0</v>
      </c>
      <c r="Q186" s="39">
        <f t="shared" si="54"/>
        <v>0</v>
      </c>
      <c r="R186" s="39">
        <f t="shared" si="54"/>
        <v>0</v>
      </c>
      <c r="S186" s="39">
        <f t="shared" si="54"/>
        <v>0</v>
      </c>
      <c r="T186" s="39">
        <f t="shared" si="54"/>
        <v>0</v>
      </c>
      <c r="U186" s="39">
        <f t="shared" si="54"/>
        <v>0</v>
      </c>
      <c r="V186" s="39">
        <f t="shared" si="54"/>
        <v>0</v>
      </c>
      <c r="W186" s="39">
        <f t="shared" si="54"/>
        <v>0</v>
      </c>
      <c r="X186" s="39">
        <f t="shared" si="54"/>
        <v>0</v>
      </c>
      <c r="Y186" s="39">
        <f t="shared" si="54"/>
        <v>0</v>
      </c>
      <c r="Z186" s="39">
        <f t="shared" si="54"/>
        <v>0</v>
      </c>
      <c r="AA186" s="73"/>
      <c r="AB186" s="121"/>
    </row>
    <row r="187" spans="1:28" s="17" customFormat="1" ht="34.5" customHeight="1" outlineLevel="3">
      <c r="A187" s="15" t="s">
        <v>128</v>
      </c>
      <c r="B187" s="8" t="s">
        <v>10</v>
      </c>
      <c r="C187" s="8" t="s">
        <v>231</v>
      </c>
      <c r="D187" s="8" t="s">
        <v>5</v>
      </c>
      <c r="E187" s="8"/>
      <c r="F187" s="39">
        <f t="shared" si="51"/>
        <v>250</v>
      </c>
      <c r="G187" s="39">
        <f t="shared" si="51"/>
        <v>40.536</v>
      </c>
      <c r="H187" s="39">
        <f t="shared" si="52"/>
        <v>40.536</v>
      </c>
      <c r="I187" s="120">
        <f t="shared" si="38"/>
        <v>16.2144</v>
      </c>
      <c r="J187" s="61">
        <f t="shared" si="48"/>
        <v>100</v>
      </c>
      <c r="K187" s="70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73"/>
      <c r="AB187" s="121"/>
    </row>
    <row r="188" spans="1:28" s="17" customFormat="1" ht="30.75" customHeight="1" outlineLevel="3">
      <c r="A188" s="15" t="s">
        <v>130</v>
      </c>
      <c r="B188" s="8" t="s">
        <v>10</v>
      </c>
      <c r="C188" s="8" t="s">
        <v>232</v>
      </c>
      <c r="D188" s="8" t="s">
        <v>5</v>
      </c>
      <c r="E188" s="8"/>
      <c r="F188" s="39">
        <f t="shared" si="51"/>
        <v>250</v>
      </c>
      <c r="G188" s="39">
        <f t="shared" si="51"/>
        <v>40.536</v>
      </c>
      <c r="H188" s="39">
        <f t="shared" si="52"/>
        <v>40.536</v>
      </c>
      <c r="I188" s="120">
        <f t="shared" si="38"/>
        <v>16.2144</v>
      </c>
      <c r="J188" s="61">
        <f t="shared" si="48"/>
        <v>100</v>
      </c>
      <c r="K188" s="70">
        <f aca="true" t="shared" si="55" ref="K188:Z189">K189</f>
        <v>0</v>
      </c>
      <c r="L188" s="39">
        <f t="shared" si="55"/>
        <v>0</v>
      </c>
      <c r="M188" s="39">
        <f t="shared" si="55"/>
        <v>0</v>
      </c>
      <c r="N188" s="39">
        <f t="shared" si="55"/>
        <v>0</v>
      </c>
      <c r="O188" s="39">
        <f t="shared" si="55"/>
        <v>0</v>
      </c>
      <c r="P188" s="39">
        <f t="shared" si="55"/>
        <v>0</v>
      </c>
      <c r="Q188" s="39">
        <f t="shared" si="55"/>
        <v>0</v>
      </c>
      <c r="R188" s="39">
        <f t="shared" si="55"/>
        <v>0</v>
      </c>
      <c r="S188" s="39">
        <f t="shared" si="55"/>
        <v>0</v>
      </c>
      <c r="T188" s="39">
        <f t="shared" si="55"/>
        <v>0</v>
      </c>
      <c r="U188" s="39">
        <f t="shared" si="55"/>
        <v>0</v>
      </c>
      <c r="V188" s="39">
        <f t="shared" si="55"/>
        <v>0</v>
      </c>
      <c r="W188" s="39">
        <f t="shared" si="55"/>
        <v>0</v>
      </c>
      <c r="X188" s="39">
        <f t="shared" si="55"/>
        <v>0</v>
      </c>
      <c r="Y188" s="39">
        <f t="shared" si="55"/>
        <v>0</v>
      </c>
      <c r="Z188" s="39">
        <f t="shared" si="55"/>
        <v>0</v>
      </c>
      <c r="AA188" s="73"/>
      <c r="AB188" s="121"/>
    </row>
    <row r="189" spans="1:28" s="17" customFormat="1" ht="32.25" customHeight="1" outlineLevel="4">
      <c r="A189" s="25" t="s">
        <v>143</v>
      </c>
      <c r="B189" s="14" t="s">
        <v>10</v>
      </c>
      <c r="C189" s="14" t="s">
        <v>248</v>
      </c>
      <c r="D189" s="14" t="s">
        <v>5</v>
      </c>
      <c r="E189" s="14"/>
      <c r="F189" s="40">
        <f t="shared" si="51"/>
        <v>250</v>
      </c>
      <c r="G189" s="40">
        <f t="shared" si="51"/>
        <v>40.536</v>
      </c>
      <c r="H189" s="40">
        <f t="shared" si="52"/>
        <v>40.536</v>
      </c>
      <c r="I189" s="120">
        <f t="shared" si="38"/>
        <v>16.2144</v>
      </c>
      <c r="J189" s="61">
        <f t="shared" si="48"/>
        <v>100</v>
      </c>
      <c r="K189" s="71">
        <f t="shared" si="55"/>
        <v>0</v>
      </c>
      <c r="L189" s="41">
        <f t="shared" si="55"/>
        <v>0</v>
      </c>
      <c r="M189" s="41">
        <f t="shared" si="55"/>
        <v>0</v>
      </c>
      <c r="N189" s="41">
        <f t="shared" si="55"/>
        <v>0</v>
      </c>
      <c r="O189" s="41">
        <f t="shared" si="55"/>
        <v>0</v>
      </c>
      <c r="P189" s="41">
        <f t="shared" si="55"/>
        <v>0</v>
      </c>
      <c r="Q189" s="41">
        <f t="shared" si="55"/>
        <v>0</v>
      </c>
      <c r="R189" s="41">
        <f t="shared" si="55"/>
        <v>0</v>
      </c>
      <c r="S189" s="41">
        <f t="shared" si="55"/>
        <v>0</v>
      </c>
      <c r="T189" s="41">
        <f t="shared" si="55"/>
        <v>0</v>
      </c>
      <c r="U189" s="41">
        <f t="shared" si="55"/>
        <v>0</v>
      </c>
      <c r="V189" s="41">
        <f t="shared" si="55"/>
        <v>0</v>
      </c>
      <c r="W189" s="41">
        <f t="shared" si="55"/>
        <v>0</v>
      </c>
      <c r="X189" s="41">
        <f t="shared" si="55"/>
        <v>0</v>
      </c>
      <c r="Y189" s="41">
        <f t="shared" si="55"/>
        <v>0</v>
      </c>
      <c r="Z189" s="41">
        <f t="shared" si="55"/>
        <v>0</v>
      </c>
      <c r="AA189" s="73"/>
      <c r="AB189" s="121"/>
    </row>
    <row r="190" spans="1:28" s="17" customFormat="1" ht="31.5" outlineLevel="5">
      <c r="A190" s="5" t="s">
        <v>90</v>
      </c>
      <c r="B190" s="6" t="s">
        <v>10</v>
      </c>
      <c r="C190" s="6" t="s">
        <v>248</v>
      </c>
      <c r="D190" s="6" t="s">
        <v>91</v>
      </c>
      <c r="E190" s="6"/>
      <c r="F190" s="41">
        <f t="shared" si="51"/>
        <v>250</v>
      </c>
      <c r="G190" s="41">
        <f t="shared" si="51"/>
        <v>40.536</v>
      </c>
      <c r="H190" s="41">
        <f t="shared" si="52"/>
        <v>40.536</v>
      </c>
      <c r="I190" s="120">
        <f t="shared" si="38"/>
        <v>16.2144</v>
      </c>
      <c r="J190" s="61">
        <f t="shared" si="48"/>
        <v>100</v>
      </c>
      <c r="K190" s="7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73"/>
      <c r="AB190" s="121"/>
    </row>
    <row r="191" spans="1:28" s="17" customFormat="1" ht="31.5" outlineLevel="5">
      <c r="A191" s="23" t="s">
        <v>92</v>
      </c>
      <c r="B191" s="24" t="s">
        <v>10</v>
      </c>
      <c r="C191" s="24" t="s">
        <v>248</v>
      </c>
      <c r="D191" s="24" t="s">
        <v>93</v>
      </c>
      <c r="E191" s="24"/>
      <c r="F191" s="42">
        <v>250</v>
      </c>
      <c r="G191" s="42">
        <v>40.536</v>
      </c>
      <c r="H191" s="42">
        <v>40.536</v>
      </c>
      <c r="I191" s="120">
        <f t="shared" si="38"/>
        <v>16.2144</v>
      </c>
      <c r="J191" s="61">
        <f t="shared" si="48"/>
        <v>100</v>
      </c>
      <c r="K191" s="7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73"/>
      <c r="AB191" s="121"/>
    </row>
    <row r="192" spans="1:28" s="17" customFormat="1" ht="18.75" outlineLevel="6">
      <c r="A192" s="12" t="s">
        <v>57</v>
      </c>
      <c r="B192" s="13" t="s">
        <v>56</v>
      </c>
      <c r="C192" s="13" t="s">
        <v>230</v>
      </c>
      <c r="D192" s="13" t="s">
        <v>5</v>
      </c>
      <c r="E192" s="13"/>
      <c r="F192" s="38">
        <f>F204+F230+F193+F199</f>
        <v>48259.542</v>
      </c>
      <c r="G192" s="38">
        <f>G204+G230+G193+G199</f>
        <v>74043.03196000001</v>
      </c>
      <c r="H192" s="38">
        <f>H204+H230+H193+H199</f>
        <v>67811.906</v>
      </c>
      <c r="I192" s="120">
        <f t="shared" si="38"/>
        <v>140.51502187898924</v>
      </c>
      <c r="J192" s="61">
        <f t="shared" si="48"/>
        <v>91.58445326311566</v>
      </c>
      <c r="K192" s="66" t="e">
        <f aca="true" t="shared" si="56" ref="K192:Z192">K204+K230</f>
        <v>#REF!</v>
      </c>
      <c r="L192" s="38" t="e">
        <f t="shared" si="56"/>
        <v>#REF!</v>
      </c>
      <c r="M192" s="38" t="e">
        <f t="shared" si="56"/>
        <v>#REF!</v>
      </c>
      <c r="N192" s="38" t="e">
        <f t="shared" si="56"/>
        <v>#REF!</v>
      </c>
      <c r="O192" s="38" t="e">
        <f t="shared" si="56"/>
        <v>#REF!</v>
      </c>
      <c r="P192" s="38" t="e">
        <f t="shared" si="56"/>
        <v>#REF!</v>
      </c>
      <c r="Q192" s="38" t="e">
        <f t="shared" si="56"/>
        <v>#REF!</v>
      </c>
      <c r="R192" s="38" t="e">
        <f t="shared" si="56"/>
        <v>#REF!</v>
      </c>
      <c r="S192" s="38" t="e">
        <f t="shared" si="56"/>
        <v>#REF!</v>
      </c>
      <c r="T192" s="38" t="e">
        <f t="shared" si="56"/>
        <v>#REF!</v>
      </c>
      <c r="U192" s="38" t="e">
        <f t="shared" si="56"/>
        <v>#REF!</v>
      </c>
      <c r="V192" s="38" t="e">
        <f t="shared" si="56"/>
        <v>#REF!</v>
      </c>
      <c r="W192" s="38" t="e">
        <f t="shared" si="56"/>
        <v>#REF!</v>
      </c>
      <c r="X192" s="38" t="e">
        <f t="shared" si="56"/>
        <v>#REF!</v>
      </c>
      <c r="Y192" s="38" t="e">
        <f t="shared" si="56"/>
        <v>#REF!</v>
      </c>
      <c r="Z192" s="38" t="e">
        <f t="shared" si="56"/>
        <v>#REF!</v>
      </c>
      <c r="AA192" s="73"/>
      <c r="AB192" s="121"/>
    </row>
    <row r="193" spans="1:28" s="17" customFormat="1" ht="18.75" outlineLevel="6">
      <c r="A193" s="31" t="s">
        <v>192</v>
      </c>
      <c r="B193" s="8" t="s">
        <v>194</v>
      </c>
      <c r="C193" s="8" t="s">
        <v>230</v>
      </c>
      <c r="D193" s="8" t="s">
        <v>5</v>
      </c>
      <c r="E193" s="8"/>
      <c r="F193" s="39">
        <f aca="true" t="shared" si="57" ref="F193:H197">F194</f>
        <v>499.319</v>
      </c>
      <c r="G193" s="39">
        <f t="shared" si="57"/>
        <v>499.319</v>
      </c>
      <c r="H193" s="39">
        <f t="shared" si="57"/>
        <v>0</v>
      </c>
      <c r="I193" s="120">
        <f t="shared" si="38"/>
        <v>0</v>
      </c>
      <c r="J193" s="61">
        <f t="shared" si="48"/>
        <v>0</v>
      </c>
      <c r="K193" s="66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73"/>
      <c r="AB193" s="121"/>
    </row>
    <row r="194" spans="1:28" s="17" customFormat="1" ht="47.25" outlineLevel="6">
      <c r="A194" s="15" t="s">
        <v>128</v>
      </c>
      <c r="B194" s="8" t="s">
        <v>194</v>
      </c>
      <c r="C194" s="8" t="s">
        <v>231</v>
      </c>
      <c r="D194" s="8" t="s">
        <v>5</v>
      </c>
      <c r="E194" s="8"/>
      <c r="F194" s="39">
        <f t="shared" si="57"/>
        <v>499.319</v>
      </c>
      <c r="G194" s="39">
        <f t="shared" si="57"/>
        <v>499.319</v>
      </c>
      <c r="H194" s="39">
        <f t="shared" si="57"/>
        <v>0</v>
      </c>
      <c r="I194" s="120">
        <f t="shared" si="38"/>
        <v>0</v>
      </c>
      <c r="J194" s="61">
        <f t="shared" si="48"/>
        <v>0</v>
      </c>
      <c r="K194" s="66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73"/>
      <c r="AB194" s="121"/>
    </row>
    <row r="195" spans="1:28" s="17" customFormat="1" ht="47.25" outlineLevel="6">
      <c r="A195" s="15" t="s">
        <v>130</v>
      </c>
      <c r="B195" s="8" t="s">
        <v>194</v>
      </c>
      <c r="C195" s="8" t="s">
        <v>232</v>
      </c>
      <c r="D195" s="8" t="s">
        <v>5</v>
      </c>
      <c r="E195" s="8"/>
      <c r="F195" s="39">
        <f t="shared" si="57"/>
        <v>499.319</v>
      </c>
      <c r="G195" s="39">
        <f t="shared" si="57"/>
        <v>499.319</v>
      </c>
      <c r="H195" s="39">
        <f t="shared" si="57"/>
        <v>0</v>
      </c>
      <c r="I195" s="120">
        <f t="shared" si="38"/>
        <v>0</v>
      </c>
      <c r="J195" s="61">
        <f t="shared" si="48"/>
        <v>0</v>
      </c>
      <c r="K195" s="66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73"/>
      <c r="AB195" s="121"/>
    </row>
    <row r="196" spans="1:28" s="17" customFormat="1" ht="78.75" outlineLevel="6">
      <c r="A196" s="30" t="s">
        <v>193</v>
      </c>
      <c r="B196" s="14" t="s">
        <v>194</v>
      </c>
      <c r="C196" s="14" t="s">
        <v>249</v>
      </c>
      <c r="D196" s="14" t="s">
        <v>5</v>
      </c>
      <c r="E196" s="14"/>
      <c r="F196" s="40">
        <f t="shared" si="57"/>
        <v>499.319</v>
      </c>
      <c r="G196" s="40">
        <f t="shared" si="57"/>
        <v>499.319</v>
      </c>
      <c r="H196" s="40">
        <f t="shared" si="57"/>
        <v>0</v>
      </c>
      <c r="I196" s="120">
        <f t="shared" si="38"/>
        <v>0</v>
      </c>
      <c r="J196" s="61">
        <f t="shared" si="48"/>
        <v>0</v>
      </c>
      <c r="K196" s="66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73"/>
      <c r="AB196" s="121"/>
    </row>
    <row r="197" spans="1:28" s="17" customFormat="1" ht="31.5" outlineLevel="6">
      <c r="A197" s="5" t="s">
        <v>90</v>
      </c>
      <c r="B197" s="6" t="s">
        <v>194</v>
      </c>
      <c r="C197" s="6" t="s">
        <v>249</v>
      </c>
      <c r="D197" s="6" t="s">
        <v>91</v>
      </c>
      <c r="E197" s="6"/>
      <c r="F197" s="41">
        <f t="shared" si="57"/>
        <v>499.319</v>
      </c>
      <c r="G197" s="41">
        <f t="shared" si="57"/>
        <v>499.319</v>
      </c>
      <c r="H197" s="41">
        <f t="shared" si="57"/>
        <v>0</v>
      </c>
      <c r="I197" s="120">
        <f t="shared" si="38"/>
        <v>0</v>
      </c>
      <c r="J197" s="61">
        <f t="shared" si="48"/>
        <v>0</v>
      </c>
      <c r="K197" s="66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73"/>
      <c r="AB197" s="121"/>
    </row>
    <row r="198" spans="1:28" s="17" customFormat="1" ht="31.5" outlineLevel="6">
      <c r="A198" s="23" t="s">
        <v>92</v>
      </c>
      <c r="B198" s="24" t="s">
        <v>194</v>
      </c>
      <c r="C198" s="24" t="s">
        <v>249</v>
      </c>
      <c r="D198" s="24" t="s">
        <v>93</v>
      </c>
      <c r="E198" s="24"/>
      <c r="F198" s="42">
        <v>499.319</v>
      </c>
      <c r="G198" s="42">
        <v>499.319</v>
      </c>
      <c r="H198" s="42">
        <v>0</v>
      </c>
      <c r="I198" s="120">
        <f t="shared" si="38"/>
        <v>0</v>
      </c>
      <c r="J198" s="61">
        <f t="shared" si="48"/>
        <v>0</v>
      </c>
      <c r="K198" s="66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73"/>
      <c r="AB198" s="121"/>
    </row>
    <row r="199" spans="1:28" s="17" customFormat="1" ht="18.75" outlineLevel="6">
      <c r="A199" s="15" t="s">
        <v>354</v>
      </c>
      <c r="B199" s="8" t="s">
        <v>353</v>
      </c>
      <c r="C199" s="8" t="s">
        <v>230</v>
      </c>
      <c r="D199" s="8" t="s">
        <v>5</v>
      </c>
      <c r="E199" s="8"/>
      <c r="F199" s="39">
        <f aca="true" t="shared" si="58" ref="F199:H202">F200</f>
        <v>3.223</v>
      </c>
      <c r="G199" s="39">
        <f t="shared" si="58"/>
        <v>3.223</v>
      </c>
      <c r="H199" s="39">
        <f t="shared" si="58"/>
        <v>0</v>
      </c>
      <c r="I199" s="120">
        <f t="shared" si="38"/>
        <v>0</v>
      </c>
      <c r="J199" s="61">
        <f t="shared" si="48"/>
        <v>0</v>
      </c>
      <c r="K199" s="66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73"/>
      <c r="AB199" s="121"/>
    </row>
    <row r="200" spans="1:28" s="17" customFormat="1" ht="47.25" outlineLevel="6">
      <c r="A200" s="15" t="s">
        <v>128</v>
      </c>
      <c r="B200" s="8" t="s">
        <v>353</v>
      </c>
      <c r="C200" s="8" t="s">
        <v>232</v>
      </c>
      <c r="D200" s="8" t="s">
        <v>5</v>
      </c>
      <c r="E200" s="8"/>
      <c r="F200" s="39">
        <f t="shared" si="58"/>
        <v>3.223</v>
      </c>
      <c r="G200" s="39">
        <f t="shared" si="58"/>
        <v>3.223</v>
      </c>
      <c r="H200" s="39">
        <f t="shared" si="58"/>
        <v>0</v>
      </c>
      <c r="I200" s="120">
        <f t="shared" si="38"/>
        <v>0</v>
      </c>
      <c r="J200" s="61">
        <f t="shared" si="48"/>
        <v>0</v>
      </c>
      <c r="K200" s="66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73"/>
      <c r="AB200" s="121"/>
    </row>
    <row r="201" spans="1:28" s="17" customFormat="1" ht="62.25" customHeight="1" outlineLevel="6">
      <c r="A201" s="25" t="s">
        <v>355</v>
      </c>
      <c r="B201" s="14" t="s">
        <v>353</v>
      </c>
      <c r="C201" s="14" t="s">
        <v>356</v>
      </c>
      <c r="D201" s="14" t="s">
        <v>5</v>
      </c>
      <c r="E201" s="14"/>
      <c r="F201" s="40">
        <f t="shared" si="58"/>
        <v>3.223</v>
      </c>
      <c r="G201" s="40">
        <f t="shared" si="58"/>
        <v>3.223</v>
      </c>
      <c r="H201" s="40">
        <f t="shared" si="58"/>
        <v>0</v>
      </c>
      <c r="I201" s="120">
        <f t="shared" si="38"/>
        <v>0</v>
      </c>
      <c r="J201" s="61">
        <f t="shared" si="48"/>
        <v>0</v>
      </c>
      <c r="K201" s="66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73"/>
      <c r="AB201" s="121"/>
    </row>
    <row r="202" spans="1:28" s="17" customFormat="1" ht="31.5" outlineLevel="6">
      <c r="A202" s="5" t="s">
        <v>90</v>
      </c>
      <c r="B202" s="6" t="s">
        <v>353</v>
      </c>
      <c r="C202" s="6" t="s">
        <v>356</v>
      </c>
      <c r="D202" s="6" t="s">
        <v>91</v>
      </c>
      <c r="E202" s="6"/>
      <c r="F202" s="41">
        <f t="shared" si="58"/>
        <v>3.223</v>
      </c>
      <c r="G202" s="41">
        <f t="shared" si="58"/>
        <v>3.223</v>
      </c>
      <c r="H202" s="41">
        <f t="shared" si="58"/>
        <v>0</v>
      </c>
      <c r="I202" s="120">
        <f aca="true" t="shared" si="59" ref="I202:I265">H202/F202*100</f>
        <v>0</v>
      </c>
      <c r="J202" s="61">
        <f t="shared" si="48"/>
        <v>0</v>
      </c>
      <c r="K202" s="66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73"/>
      <c r="AB202" s="121"/>
    </row>
    <row r="203" spans="1:28" s="17" customFormat="1" ht="31.5" outlineLevel="6">
      <c r="A203" s="23" t="s">
        <v>92</v>
      </c>
      <c r="B203" s="24" t="s">
        <v>353</v>
      </c>
      <c r="C203" s="24" t="s">
        <v>356</v>
      </c>
      <c r="D203" s="24" t="s">
        <v>93</v>
      </c>
      <c r="E203" s="24"/>
      <c r="F203" s="42">
        <v>3.223</v>
      </c>
      <c r="G203" s="42">
        <v>3.223</v>
      </c>
      <c r="H203" s="42">
        <v>0</v>
      </c>
      <c r="I203" s="120">
        <f t="shared" si="59"/>
        <v>0</v>
      </c>
      <c r="J203" s="61">
        <f t="shared" si="48"/>
        <v>0</v>
      </c>
      <c r="K203" s="66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73"/>
      <c r="AB203" s="121"/>
    </row>
    <row r="204" spans="1:28" s="17" customFormat="1" ht="15.75" outlineLevel="6">
      <c r="A204" s="15" t="s">
        <v>63</v>
      </c>
      <c r="B204" s="8" t="s">
        <v>62</v>
      </c>
      <c r="C204" s="8" t="s">
        <v>230</v>
      </c>
      <c r="D204" s="8" t="s">
        <v>5</v>
      </c>
      <c r="E204" s="8"/>
      <c r="F204" s="39">
        <f>F212+F205</f>
        <v>40700</v>
      </c>
      <c r="G204" s="39">
        <f>G212+G205</f>
        <v>68408.92063000001</v>
      </c>
      <c r="H204" s="39">
        <f>H212+H205</f>
        <v>63523.337</v>
      </c>
      <c r="I204" s="120">
        <f t="shared" si="59"/>
        <v>156.0769950859951</v>
      </c>
      <c r="J204" s="61">
        <f t="shared" si="48"/>
        <v>92.85826528907768</v>
      </c>
      <c r="K204" s="70">
        <f aca="true" t="shared" si="60" ref="K204:Z204">K212</f>
        <v>0</v>
      </c>
      <c r="L204" s="39">
        <f t="shared" si="60"/>
        <v>0</v>
      </c>
      <c r="M204" s="39">
        <f t="shared" si="60"/>
        <v>0</v>
      </c>
      <c r="N204" s="39">
        <f t="shared" si="60"/>
        <v>0</v>
      </c>
      <c r="O204" s="39">
        <f t="shared" si="60"/>
        <v>0</v>
      </c>
      <c r="P204" s="39">
        <f t="shared" si="60"/>
        <v>0</v>
      </c>
      <c r="Q204" s="39">
        <f t="shared" si="60"/>
        <v>0</v>
      </c>
      <c r="R204" s="39">
        <f t="shared" si="60"/>
        <v>0</v>
      </c>
      <c r="S204" s="39">
        <f t="shared" si="60"/>
        <v>0</v>
      </c>
      <c r="T204" s="39">
        <f t="shared" si="60"/>
        <v>0</v>
      </c>
      <c r="U204" s="39">
        <f t="shared" si="60"/>
        <v>0</v>
      </c>
      <c r="V204" s="39">
        <f t="shared" si="60"/>
        <v>0</v>
      </c>
      <c r="W204" s="39">
        <f t="shared" si="60"/>
        <v>0</v>
      </c>
      <c r="X204" s="39">
        <f t="shared" si="60"/>
        <v>0</v>
      </c>
      <c r="Y204" s="39">
        <f t="shared" si="60"/>
        <v>0</v>
      </c>
      <c r="Z204" s="39">
        <f t="shared" si="60"/>
        <v>0</v>
      </c>
      <c r="AA204" s="73"/>
      <c r="AB204" s="121"/>
    </row>
    <row r="205" spans="1:28" s="17" customFormat="1" ht="47.25" outlineLevel="6">
      <c r="A205" s="7" t="s">
        <v>347</v>
      </c>
      <c r="B205" s="8" t="s">
        <v>62</v>
      </c>
      <c r="C205" s="8" t="s">
        <v>252</v>
      </c>
      <c r="D205" s="8" t="s">
        <v>5</v>
      </c>
      <c r="E205" s="8"/>
      <c r="F205" s="39">
        <f>F206+F211</f>
        <v>10000</v>
      </c>
      <c r="G205" s="39">
        <f>G206+G211</f>
        <v>10229</v>
      </c>
      <c r="H205" s="39">
        <f>H206+H211</f>
        <v>9024.06</v>
      </c>
      <c r="I205" s="120">
        <f t="shared" si="59"/>
        <v>90.24059999999999</v>
      </c>
      <c r="J205" s="61">
        <f t="shared" si="48"/>
        <v>88.22035389578649</v>
      </c>
      <c r="K205" s="70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73"/>
      <c r="AB205" s="121"/>
    </row>
    <row r="206" spans="1:28" s="17" customFormat="1" ht="97.5" customHeight="1" outlineLevel="6">
      <c r="A206" s="25" t="s">
        <v>337</v>
      </c>
      <c r="B206" s="14" t="s">
        <v>62</v>
      </c>
      <c r="C206" s="14" t="s">
        <v>336</v>
      </c>
      <c r="D206" s="14" t="s">
        <v>5</v>
      </c>
      <c r="E206" s="14"/>
      <c r="F206" s="40">
        <f aca="true" t="shared" si="61" ref="F206:H207">F207</f>
        <v>2000</v>
      </c>
      <c r="G206" s="40">
        <f t="shared" si="61"/>
        <v>2229</v>
      </c>
      <c r="H206" s="40">
        <f t="shared" si="61"/>
        <v>1024.06</v>
      </c>
      <c r="I206" s="120">
        <f t="shared" si="59"/>
        <v>51.202999999999996</v>
      </c>
      <c r="J206" s="61">
        <f t="shared" si="48"/>
        <v>45.94257514580529</v>
      </c>
      <c r="K206" s="70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73"/>
      <c r="AB206" s="121"/>
    </row>
    <row r="207" spans="1:28" s="17" customFormat="1" ht="63" outlineLevel="6">
      <c r="A207" s="5" t="s">
        <v>318</v>
      </c>
      <c r="B207" s="6" t="s">
        <v>62</v>
      </c>
      <c r="C207" s="6" t="s">
        <v>336</v>
      </c>
      <c r="D207" s="6" t="s">
        <v>330</v>
      </c>
      <c r="E207" s="6"/>
      <c r="F207" s="41">
        <f t="shared" si="61"/>
        <v>2000</v>
      </c>
      <c r="G207" s="41">
        <f t="shared" si="61"/>
        <v>2229</v>
      </c>
      <c r="H207" s="41">
        <f t="shared" si="61"/>
        <v>1024.06</v>
      </c>
      <c r="I207" s="120">
        <f t="shared" si="59"/>
        <v>51.202999999999996</v>
      </c>
      <c r="J207" s="61">
        <f t="shared" si="48"/>
        <v>45.94257514580529</v>
      </c>
      <c r="K207" s="70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73"/>
      <c r="AB207" s="121"/>
    </row>
    <row r="208" spans="1:28" s="17" customFormat="1" ht="63" outlineLevel="6">
      <c r="A208" s="23" t="s">
        <v>318</v>
      </c>
      <c r="B208" s="24" t="s">
        <v>62</v>
      </c>
      <c r="C208" s="24" t="s">
        <v>336</v>
      </c>
      <c r="D208" s="24" t="s">
        <v>315</v>
      </c>
      <c r="E208" s="24"/>
      <c r="F208" s="42">
        <v>2000</v>
      </c>
      <c r="G208" s="42">
        <v>2229</v>
      </c>
      <c r="H208" s="42">
        <v>1024.06</v>
      </c>
      <c r="I208" s="120">
        <f t="shared" si="59"/>
        <v>51.202999999999996</v>
      </c>
      <c r="J208" s="61">
        <f t="shared" si="48"/>
        <v>45.94257514580529</v>
      </c>
      <c r="K208" s="70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73"/>
      <c r="AB208" s="121"/>
    </row>
    <row r="209" spans="1:28" s="17" customFormat="1" ht="173.25" outlineLevel="6">
      <c r="A209" s="25" t="s">
        <v>335</v>
      </c>
      <c r="B209" s="14" t="s">
        <v>62</v>
      </c>
      <c r="C209" s="14" t="s">
        <v>334</v>
      </c>
      <c r="D209" s="14" t="s">
        <v>5</v>
      </c>
      <c r="E209" s="14"/>
      <c r="F209" s="40">
        <f aca="true" t="shared" si="62" ref="F209:H210">F210</f>
        <v>8000</v>
      </c>
      <c r="G209" s="40">
        <f t="shared" si="62"/>
        <v>8000</v>
      </c>
      <c r="H209" s="40">
        <f t="shared" si="62"/>
        <v>8000</v>
      </c>
      <c r="I209" s="120">
        <f t="shared" si="59"/>
        <v>100</v>
      </c>
      <c r="J209" s="61">
        <f t="shared" si="48"/>
        <v>100</v>
      </c>
      <c r="K209" s="70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73"/>
      <c r="AB209" s="121"/>
    </row>
    <row r="210" spans="1:28" s="17" customFormat="1" ht="63" outlineLevel="6">
      <c r="A210" s="5" t="s">
        <v>318</v>
      </c>
      <c r="B210" s="6" t="s">
        <v>62</v>
      </c>
      <c r="C210" s="6" t="s">
        <v>334</v>
      </c>
      <c r="D210" s="6" t="s">
        <v>330</v>
      </c>
      <c r="E210" s="6"/>
      <c r="F210" s="41">
        <f t="shared" si="62"/>
        <v>8000</v>
      </c>
      <c r="G210" s="41">
        <f t="shared" si="62"/>
        <v>8000</v>
      </c>
      <c r="H210" s="41">
        <f t="shared" si="62"/>
        <v>8000</v>
      </c>
      <c r="I210" s="120">
        <f t="shared" si="59"/>
        <v>100</v>
      </c>
      <c r="J210" s="61">
        <f t="shared" si="48"/>
        <v>100</v>
      </c>
      <c r="K210" s="70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73"/>
      <c r="AB210" s="121"/>
    </row>
    <row r="211" spans="1:28" s="17" customFormat="1" ht="63" outlineLevel="6">
      <c r="A211" s="23" t="s">
        <v>318</v>
      </c>
      <c r="B211" s="24" t="s">
        <v>62</v>
      </c>
      <c r="C211" s="24" t="s">
        <v>334</v>
      </c>
      <c r="D211" s="24" t="s">
        <v>315</v>
      </c>
      <c r="E211" s="24"/>
      <c r="F211" s="42">
        <v>8000</v>
      </c>
      <c r="G211" s="42">
        <v>8000</v>
      </c>
      <c r="H211" s="42">
        <v>8000</v>
      </c>
      <c r="I211" s="120">
        <f t="shared" si="59"/>
        <v>100</v>
      </c>
      <c r="J211" s="61">
        <f t="shared" si="48"/>
        <v>100</v>
      </c>
      <c r="K211" s="70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73"/>
      <c r="AB211" s="121"/>
    </row>
    <row r="212" spans="1:28" s="17" customFormat="1" ht="47.25" outlineLevel="6">
      <c r="A212" s="7" t="s">
        <v>205</v>
      </c>
      <c r="B212" s="8" t="s">
        <v>62</v>
      </c>
      <c r="C212" s="8" t="s">
        <v>250</v>
      </c>
      <c r="D212" s="8" t="s">
        <v>5</v>
      </c>
      <c r="E212" s="8"/>
      <c r="F212" s="39">
        <f>F213+F224+F216+F222+F227+F219</f>
        <v>30700</v>
      </c>
      <c r="G212" s="39">
        <f>G213+G224+G216+G222+G227+G219</f>
        <v>58179.92063</v>
      </c>
      <c r="H212" s="39">
        <f>H213+H224+H216+H222+H227+H219</f>
        <v>54499.277</v>
      </c>
      <c r="I212" s="120">
        <f t="shared" si="59"/>
        <v>177.52207491856677</v>
      </c>
      <c r="J212" s="61">
        <f t="shared" si="48"/>
        <v>93.67368743349212</v>
      </c>
      <c r="K212" s="70">
        <f aca="true" t="shared" si="63" ref="K212:Z212">K213</f>
        <v>0</v>
      </c>
      <c r="L212" s="39">
        <f t="shared" si="63"/>
        <v>0</v>
      </c>
      <c r="M212" s="39">
        <f t="shared" si="63"/>
        <v>0</v>
      </c>
      <c r="N212" s="39">
        <f t="shared" si="63"/>
        <v>0</v>
      </c>
      <c r="O212" s="39">
        <f t="shared" si="63"/>
        <v>0</v>
      </c>
      <c r="P212" s="39">
        <f t="shared" si="63"/>
        <v>0</v>
      </c>
      <c r="Q212" s="39">
        <f t="shared" si="63"/>
        <v>0</v>
      </c>
      <c r="R212" s="39">
        <f t="shared" si="63"/>
        <v>0</v>
      </c>
      <c r="S212" s="39">
        <f t="shared" si="63"/>
        <v>0</v>
      </c>
      <c r="T212" s="39">
        <f t="shared" si="63"/>
        <v>0</v>
      </c>
      <c r="U212" s="39">
        <f t="shared" si="63"/>
        <v>0</v>
      </c>
      <c r="V212" s="39">
        <f t="shared" si="63"/>
        <v>0</v>
      </c>
      <c r="W212" s="39">
        <f t="shared" si="63"/>
        <v>0</v>
      </c>
      <c r="X212" s="39">
        <f t="shared" si="63"/>
        <v>0</v>
      </c>
      <c r="Y212" s="39">
        <f t="shared" si="63"/>
        <v>0</v>
      </c>
      <c r="Z212" s="39">
        <f t="shared" si="63"/>
        <v>0</v>
      </c>
      <c r="AA212" s="73"/>
      <c r="AB212" s="121"/>
    </row>
    <row r="213" spans="1:28" s="17" customFormat="1" ht="51.75" customHeight="1" outlineLevel="6">
      <c r="A213" s="25" t="s">
        <v>144</v>
      </c>
      <c r="B213" s="14" t="s">
        <v>62</v>
      </c>
      <c r="C213" s="14" t="s">
        <v>424</v>
      </c>
      <c r="D213" s="14" t="s">
        <v>5</v>
      </c>
      <c r="E213" s="14"/>
      <c r="F213" s="40">
        <f aca="true" t="shared" si="64" ref="F213:H214">F214</f>
        <v>0</v>
      </c>
      <c r="G213" s="40">
        <f t="shared" si="64"/>
        <v>0</v>
      </c>
      <c r="H213" s="40">
        <f t="shared" si="64"/>
        <v>0</v>
      </c>
      <c r="I213" s="120" t="e">
        <f t="shared" si="59"/>
        <v>#DIV/0!</v>
      </c>
      <c r="J213" s="61">
        <v>0</v>
      </c>
      <c r="K213" s="7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73"/>
      <c r="AB213" s="121"/>
    </row>
    <row r="214" spans="1:28" s="17" customFormat="1" ht="31.5" outlineLevel="6">
      <c r="A214" s="5" t="s">
        <v>90</v>
      </c>
      <c r="B214" s="6" t="s">
        <v>62</v>
      </c>
      <c r="C214" s="6" t="s">
        <v>424</v>
      </c>
      <c r="D214" s="6" t="s">
        <v>91</v>
      </c>
      <c r="E214" s="6"/>
      <c r="F214" s="41">
        <f t="shared" si="64"/>
        <v>0</v>
      </c>
      <c r="G214" s="41">
        <f t="shared" si="64"/>
        <v>0</v>
      </c>
      <c r="H214" s="41">
        <f t="shared" si="64"/>
        <v>0</v>
      </c>
      <c r="I214" s="120" t="e">
        <f t="shared" si="59"/>
        <v>#DIV/0!</v>
      </c>
      <c r="J214" s="61">
        <v>0</v>
      </c>
      <c r="K214" s="7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73"/>
      <c r="AB214" s="121"/>
    </row>
    <row r="215" spans="1:28" s="17" customFormat="1" ht="31.5" outlineLevel="6">
      <c r="A215" s="23" t="s">
        <v>92</v>
      </c>
      <c r="B215" s="24" t="s">
        <v>62</v>
      </c>
      <c r="C215" s="24" t="s">
        <v>424</v>
      </c>
      <c r="D215" s="24" t="s">
        <v>93</v>
      </c>
      <c r="E215" s="24"/>
      <c r="F215" s="42">
        <v>0</v>
      </c>
      <c r="G215" s="42">
        <v>0</v>
      </c>
      <c r="H215" s="42">
        <v>0</v>
      </c>
      <c r="I215" s="120" t="e">
        <f t="shared" si="59"/>
        <v>#DIV/0!</v>
      </c>
      <c r="J215" s="61">
        <v>0</v>
      </c>
      <c r="K215" s="7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73"/>
      <c r="AB215" s="121"/>
    </row>
    <row r="216" spans="1:28" s="17" customFormat="1" ht="49.5" customHeight="1" outlineLevel="6">
      <c r="A216" s="25" t="s">
        <v>412</v>
      </c>
      <c r="B216" s="14" t="s">
        <v>62</v>
      </c>
      <c r="C216" s="14" t="s">
        <v>425</v>
      </c>
      <c r="D216" s="14" t="s">
        <v>5</v>
      </c>
      <c r="E216" s="14"/>
      <c r="F216" s="40">
        <f aca="true" t="shared" si="65" ref="F216:H217">F217</f>
        <v>6755.66</v>
      </c>
      <c r="G216" s="40">
        <f t="shared" si="65"/>
        <v>9349.86</v>
      </c>
      <c r="H216" s="40">
        <f t="shared" si="65"/>
        <v>9349.86</v>
      </c>
      <c r="I216" s="120">
        <f t="shared" si="59"/>
        <v>138.40039315181642</v>
      </c>
      <c r="J216" s="61">
        <f aca="true" t="shared" si="66" ref="J216:J235">H216/G216*100</f>
        <v>100</v>
      </c>
      <c r="K216" s="7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73"/>
      <c r="AB216" s="121"/>
    </row>
    <row r="217" spans="1:28" s="17" customFormat="1" ht="31.5" outlineLevel="6">
      <c r="A217" s="5" t="s">
        <v>90</v>
      </c>
      <c r="B217" s="6" t="s">
        <v>62</v>
      </c>
      <c r="C217" s="6" t="s">
        <v>425</v>
      </c>
      <c r="D217" s="6" t="s">
        <v>91</v>
      </c>
      <c r="E217" s="6"/>
      <c r="F217" s="41">
        <f t="shared" si="65"/>
        <v>6755.66</v>
      </c>
      <c r="G217" s="41">
        <f t="shared" si="65"/>
        <v>9349.86</v>
      </c>
      <c r="H217" s="41">
        <f t="shared" si="65"/>
        <v>9349.86</v>
      </c>
      <c r="I217" s="120">
        <f t="shared" si="59"/>
        <v>138.40039315181642</v>
      </c>
      <c r="J217" s="61">
        <f t="shared" si="66"/>
        <v>100</v>
      </c>
      <c r="K217" s="7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73"/>
      <c r="AB217" s="121"/>
    </row>
    <row r="218" spans="1:28" s="17" customFormat="1" ht="31.5" outlineLevel="6">
      <c r="A218" s="23" t="s">
        <v>92</v>
      </c>
      <c r="B218" s="24" t="s">
        <v>62</v>
      </c>
      <c r="C218" s="24" t="s">
        <v>425</v>
      </c>
      <c r="D218" s="24" t="s">
        <v>93</v>
      </c>
      <c r="E218" s="24"/>
      <c r="F218" s="42">
        <v>6755.66</v>
      </c>
      <c r="G218" s="42">
        <v>9349.86</v>
      </c>
      <c r="H218" s="42">
        <v>9349.86</v>
      </c>
      <c r="I218" s="120">
        <f t="shared" si="59"/>
        <v>138.40039315181642</v>
      </c>
      <c r="J218" s="61">
        <f t="shared" si="66"/>
        <v>100</v>
      </c>
      <c r="K218" s="7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73"/>
      <c r="AB218" s="121"/>
    </row>
    <row r="219" spans="1:28" s="17" customFormat="1" ht="54" customHeight="1" outlineLevel="6">
      <c r="A219" s="25" t="s">
        <v>411</v>
      </c>
      <c r="B219" s="14" t="s">
        <v>62</v>
      </c>
      <c r="C219" s="14" t="s">
        <v>426</v>
      </c>
      <c r="D219" s="14" t="s">
        <v>5</v>
      </c>
      <c r="E219" s="14"/>
      <c r="F219" s="40">
        <f aca="true" t="shared" si="67" ref="F219:H220">F220</f>
        <v>0</v>
      </c>
      <c r="G219" s="40">
        <f t="shared" si="67"/>
        <v>22079.92063</v>
      </c>
      <c r="H219" s="40">
        <f t="shared" si="67"/>
        <v>18697.205</v>
      </c>
      <c r="I219" s="120" t="e">
        <f t="shared" si="59"/>
        <v>#DIV/0!</v>
      </c>
      <c r="J219" s="61">
        <f t="shared" si="66"/>
        <v>84.67967486529865</v>
      </c>
      <c r="K219" s="7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73"/>
      <c r="AB219" s="121"/>
    </row>
    <row r="220" spans="1:28" s="17" customFormat="1" ht="31.5" outlineLevel="6">
      <c r="A220" s="5" t="s">
        <v>90</v>
      </c>
      <c r="B220" s="6" t="s">
        <v>62</v>
      </c>
      <c r="C220" s="6" t="s">
        <v>426</v>
      </c>
      <c r="D220" s="6" t="s">
        <v>91</v>
      </c>
      <c r="E220" s="6"/>
      <c r="F220" s="41">
        <f t="shared" si="67"/>
        <v>0</v>
      </c>
      <c r="G220" s="41">
        <f t="shared" si="67"/>
        <v>22079.92063</v>
      </c>
      <c r="H220" s="41">
        <f t="shared" si="67"/>
        <v>18697.205</v>
      </c>
      <c r="I220" s="120" t="e">
        <f t="shared" si="59"/>
        <v>#DIV/0!</v>
      </c>
      <c r="J220" s="61">
        <f t="shared" si="66"/>
        <v>84.67967486529865</v>
      </c>
      <c r="K220" s="7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73"/>
      <c r="AB220" s="121"/>
    </row>
    <row r="221" spans="1:28" s="17" customFormat="1" ht="31.5" outlineLevel="6">
      <c r="A221" s="23" t="s">
        <v>92</v>
      </c>
      <c r="B221" s="24" t="s">
        <v>62</v>
      </c>
      <c r="C221" s="24" t="s">
        <v>426</v>
      </c>
      <c r="D221" s="24" t="s">
        <v>93</v>
      </c>
      <c r="E221" s="24"/>
      <c r="F221" s="42">
        <v>0</v>
      </c>
      <c r="G221" s="42">
        <v>22079.92063</v>
      </c>
      <c r="H221" s="42">
        <v>18697.205</v>
      </c>
      <c r="I221" s="120" t="e">
        <f t="shared" si="59"/>
        <v>#DIV/0!</v>
      </c>
      <c r="J221" s="61">
        <f t="shared" si="66"/>
        <v>84.67967486529865</v>
      </c>
      <c r="K221" s="7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73"/>
      <c r="AB221" s="121"/>
    </row>
    <row r="222" spans="1:28" s="17" customFormat="1" ht="94.5" outlineLevel="6">
      <c r="A222" s="25" t="s">
        <v>199</v>
      </c>
      <c r="B222" s="14" t="s">
        <v>62</v>
      </c>
      <c r="C222" s="14" t="s">
        <v>427</v>
      </c>
      <c r="D222" s="14" t="s">
        <v>5</v>
      </c>
      <c r="E222" s="14"/>
      <c r="F222" s="40">
        <f>F223</f>
        <v>6944.34</v>
      </c>
      <c r="G222" s="40">
        <f>G223</f>
        <v>8994.01344</v>
      </c>
      <c r="H222" s="40">
        <f>H223</f>
        <v>8977.251</v>
      </c>
      <c r="I222" s="120">
        <f t="shared" si="59"/>
        <v>129.27435868635465</v>
      </c>
      <c r="J222" s="61">
        <f t="shared" si="66"/>
        <v>99.81362669611488</v>
      </c>
      <c r="K222" s="7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73"/>
      <c r="AB222" s="121"/>
    </row>
    <row r="223" spans="1:28" s="17" customFormat="1" ht="15.75" outlineLevel="6">
      <c r="A223" s="23" t="s">
        <v>112</v>
      </c>
      <c r="B223" s="24" t="s">
        <v>62</v>
      </c>
      <c r="C223" s="24" t="s">
        <v>427</v>
      </c>
      <c r="D223" s="24" t="s">
        <v>111</v>
      </c>
      <c r="E223" s="24"/>
      <c r="F223" s="42">
        <v>6944.34</v>
      </c>
      <c r="G223" s="42">
        <v>8994.01344</v>
      </c>
      <c r="H223" s="42">
        <v>8977.251</v>
      </c>
      <c r="I223" s="120">
        <f t="shared" si="59"/>
        <v>129.27435868635465</v>
      </c>
      <c r="J223" s="61">
        <f t="shared" si="66"/>
        <v>99.81362669611488</v>
      </c>
      <c r="K223" s="7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73"/>
      <c r="AB223" s="121"/>
    </row>
    <row r="224" spans="1:28" s="17" customFormat="1" ht="94.5" outlineLevel="6">
      <c r="A224" s="52" t="s">
        <v>313</v>
      </c>
      <c r="B224" s="14" t="s">
        <v>62</v>
      </c>
      <c r="C224" s="14" t="s">
        <v>312</v>
      </c>
      <c r="D224" s="14" t="s">
        <v>5</v>
      </c>
      <c r="E224" s="14"/>
      <c r="F224" s="40">
        <f>F225+F226</f>
        <v>0</v>
      </c>
      <c r="G224" s="40">
        <f>G225+G226</f>
        <v>756.1265599999999</v>
      </c>
      <c r="H224" s="40">
        <f>H225+H226</f>
        <v>678.8679999999999</v>
      </c>
      <c r="I224" s="120" t="e">
        <f t="shared" si="59"/>
        <v>#DIV/0!</v>
      </c>
      <c r="J224" s="61">
        <f t="shared" si="66"/>
        <v>89.78232427121723</v>
      </c>
      <c r="K224" s="7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73"/>
      <c r="AB224" s="121"/>
    </row>
    <row r="225" spans="1:28" s="17" customFormat="1" ht="31.5" outlineLevel="6">
      <c r="A225" s="23" t="s">
        <v>92</v>
      </c>
      <c r="B225" s="49" t="s">
        <v>62</v>
      </c>
      <c r="C225" s="49" t="s">
        <v>312</v>
      </c>
      <c r="D225" s="49" t="s">
        <v>93</v>
      </c>
      <c r="E225" s="49"/>
      <c r="F225" s="50">
        <v>0</v>
      </c>
      <c r="G225" s="50">
        <v>525.8</v>
      </c>
      <c r="H225" s="50">
        <v>448.541</v>
      </c>
      <c r="I225" s="120" t="e">
        <f t="shared" si="59"/>
        <v>#DIV/0!</v>
      </c>
      <c r="J225" s="61">
        <f t="shared" si="66"/>
        <v>85.30639026245721</v>
      </c>
      <c r="K225" s="7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73"/>
      <c r="AB225" s="121"/>
    </row>
    <row r="226" spans="1:28" s="17" customFormat="1" ht="15.75" outlineLevel="6">
      <c r="A226" s="23" t="s">
        <v>112</v>
      </c>
      <c r="B226" s="24" t="s">
        <v>62</v>
      </c>
      <c r="C226" s="24" t="s">
        <v>312</v>
      </c>
      <c r="D226" s="24" t="s">
        <v>111</v>
      </c>
      <c r="E226" s="24"/>
      <c r="F226" s="42">
        <v>0</v>
      </c>
      <c r="G226" s="42">
        <v>230.32656</v>
      </c>
      <c r="H226" s="42">
        <v>230.327</v>
      </c>
      <c r="I226" s="120" t="e">
        <f t="shared" si="59"/>
        <v>#DIV/0!</v>
      </c>
      <c r="J226" s="61">
        <f t="shared" si="66"/>
        <v>100.00019103311402</v>
      </c>
      <c r="K226" s="7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73"/>
      <c r="AB226" s="121"/>
    </row>
    <row r="227" spans="1:28" s="17" customFormat="1" ht="94.5" outlineLevel="6">
      <c r="A227" s="52" t="s">
        <v>313</v>
      </c>
      <c r="B227" s="14" t="s">
        <v>62</v>
      </c>
      <c r="C227" s="14" t="s">
        <v>251</v>
      </c>
      <c r="D227" s="14" t="s">
        <v>5</v>
      </c>
      <c r="E227" s="14"/>
      <c r="F227" s="40">
        <f>F228+F229</f>
        <v>17000</v>
      </c>
      <c r="G227" s="40">
        <f>G228+G229</f>
        <v>17000</v>
      </c>
      <c r="H227" s="40">
        <f>H228+H229</f>
        <v>16796.093</v>
      </c>
      <c r="I227" s="120">
        <f t="shared" si="59"/>
        <v>98.80054705882353</v>
      </c>
      <c r="J227" s="61">
        <f t="shared" si="66"/>
        <v>98.80054705882353</v>
      </c>
      <c r="K227" s="7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73"/>
      <c r="AB227" s="121"/>
    </row>
    <row r="228" spans="1:28" s="17" customFormat="1" ht="31.5" outlineLevel="6">
      <c r="A228" s="23" t="s">
        <v>92</v>
      </c>
      <c r="B228" s="24" t="s">
        <v>62</v>
      </c>
      <c r="C228" s="46" t="s">
        <v>251</v>
      </c>
      <c r="D228" s="24" t="s">
        <v>93</v>
      </c>
      <c r="E228" s="24"/>
      <c r="F228" s="42">
        <v>17000</v>
      </c>
      <c r="G228" s="42">
        <v>14706.728</v>
      </c>
      <c r="H228" s="42">
        <v>14502.821</v>
      </c>
      <c r="I228" s="120">
        <f t="shared" si="59"/>
        <v>85.31071176470589</v>
      </c>
      <c r="J228" s="61">
        <f t="shared" si="66"/>
        <v>98.61351212859856</v>
      </c>
      <c r="K228" s="7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73"/>
      <c r="AB228" s="121"/>
    </row>
    <row r="229" spans="1:28" s="17" customFormat="1" ht="15.75" outlineLevel="6">
      <c r="A229" s="23" t="s">
        <v>112</v>
      </c>
      <c r="B229" s="24" t="s">
        <v>62</v>
      </c>
      <c r="C229" s="46" t="s">
        <v>251</v>
      </c>
      <c r="D229" s="24" t="s">
        <v>111</v>
      </c>
      <c r="E229" s="24"/>
      <c r="F229" s="42">
        <v>0</v>
      </c>
      <c r="G229" s="42">
        <v>2293.272</v>
      </c>
      <c r="H229" s="42">
        <v>2293.272</v>
      </c>
      <c r="I229" s="120" t="e">
        <f t="shared" si="59"/>
        <v>#DIV/0!</v>
      </c>
      <c r="J229" s="61">
        <f t="shared" si="66"/>
        <v>100</v>
      </c>
      <c r="K229" s="7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73"/>
      <c r="AB229" s="121"/>
    </row>
    <row r="230" spans="1:28" s="17" customFormat="1" ht="31.5" outlineLevel="3">
      <c r="A230" s="7" t="s">
        <v>35</v>
      </c>
      <c r="B230" s="8" t="s">
        <v>11</v>
      </c>
      <c r="C230" s="8" t="s">
        <v>230</v>
      </c>
      <c r="D230" s="8" t="s">
        <v>5</v>
      </c>
      <c r="E230" s="8"/>
      <c r="F230" s="39">
        <f>F231+F238</f>
        <v>7057</v>
      </c>
      <c r="G230" s="39">
        <f>G231+G238</f>
        <v>5131.56933</v>
      </c>
      <c r="H230" s="39">
        <f>H231+H238</f>
        <v>4288.569</v>
      </c>
      <c r="I230" s="120">
        <f t="shared" si="59"/>
        <v>60.77042652685277</v>
      </c>
      <c r="J230" s="61">
        <f t="shared" si="66"/>
        <v>83.57227047344598</v>
      </c>
      <c r="K230" s="70" t="e">
        <f>#REF!+#REF!+K238+#REF!</f>
        <v>#REF!</v>
      </c>
      <c r="L230" s="39" t="e">
        <f>#REF!+#REF!+L238+#REF!</f>
        <v>#REF!</v>
      </c>
      <c r="M230" s="39" t="e">
        <f>#REF!+#REF!+M238+#REF!</f>
        <v>#REF!</v>
      </c>
      <c r="N230" s="39" t="e">
        <f>#REF!+#REF!+N238+#REF!</f>
        <v>#REF!</v>
      </c>
      <c r="O230" s="39" t="e">
        <f>#REF!+#REF!+O238+#REF!</f>
        <v>#REF!</v>
      </c>
      <c r="P230" s="39" t="e">
        <f>#REF!+#REF!+P238+#REF!</f>
        <v>#REF!</v>
      </c>
      <c r="Q230" s="39" t="e">
        <f>#REF!+#REF!+Q238+#REF!</f>
        <v>#REF!</v>
      </c>
      <c r="R230" s="39" t="e">
        <f>#REF!+#REF!+R238+#REF!</f>
        <v>#REF!</v>
      </c>
      <c r="S230" s="39" t="e">
        <f>#REF!+#REF!+S238+#REF!</f>
        <v>#REF!</v>
      </c>
      <c r="T230" s="39" t="e">
        <f>#REF!+#REF!+T238+#REF!</f>
        <v>#REF!</v>
      </c>
      <c r="U230" s="39" t="e">
        <f>#REF!+#REF!+U238+#REF!</f>
        <v>#REF!</v>
      </c>
      <c r="V230" s="39" t="e">
        <f>#REF!+#REF!+V238+#REF!</f>
        <v>#REF!</v>
      </c>
      <c r="W230" s="39" t="e">
        <f>#REF!+#REF!+W238+#REF!</f>
        <v>#REF!</v>
      </c>
      <c r="X230" s="39" t="e">
        <f>#REF!+#REF!+X238+#REF!</f>
        <v>#REF!</v>
      </c>
      <c r="Y230" s="39" t="e">
        <f>#REF!+#REF!+Y238+#REF!</f>
        <v>#REF!</v>
      </c>
      <c r="Z230" s="39" t="e">
        <f>#REF!+#REF!+Z238+#REF!</f>
        <v>#REF!</v>
      </c>
      <c r="AA230" s="73"/>
      <c r="AB230" s="121"/>
    </row>
    <row r="231" spans="1:28" s="17" customFormat="1" ht="47.25" outlineLevel="3">
      <c r="A231" s="15" t="s">
        <v>128</v>
      </c>
      <c r="B231" s="8" t="s">
        <v>11</v>
      </c>
      <c r="C231" s="8" t="s">
        <v>231</v>
      </c>
      <c r="D231" s="8" t="s">
        <v>5</v>
      </c>
      <c r="E231" s="8"/>
      <c r="F231" s="39">
        <f aca="true" t="shared" si="68" ref="F231:H232">F232</f>
        <v>6757</v>
      </c>
      <c r="G231" s="39">
        <f t="shared" si="68"/>
        <v>4764</v>
      </c>
      <c r="H231" s="39">
        <f t="shared" si="68"/>
        <v>3926</v>
      </c>
      <c r="I231" s="120">
        <f t="shared" si="59"/>
        <v>58.10270830250111</v>
      </c>
      <c r="J231" s="61">
        <f t="shared" si="66"/>
        <v>82.40973971452561</v>
      </c>
      <c r="K231" s="70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73"/>
      <c r="AB231" s="121"/>
    </row>
    <row r="232" spans="1:28" s="17" customFormat="1" ht="47.25" outlineLevel="3">
      <c r="A232" s="15" t="s">
        <v>130</v>
      </c>
      <c r="B232" s="8" t="s">
        <v>11</v>
      </c>
      <c r="C232" s="8" t="s">
        <v>232</v>
      </c>
      <c r="D232" s="8" t="s">
        <v>5</v>
      </c>
      <c r="E232" s="8"/>
      <c r="F232" s="39">
        <f t="shared" si="68"/>
        <v>6757</v>
      </c>
      <c r="G232" s="39">
        <f t="shared" si="68"/>
        <v>4764</v>
      </c>
      <c r="H232" s="39">
        <f t="shared" si="68"/>
        <v>3926</v>
      </c>
      <c r="I232" s="120">
        <f t="shared" si="59"/>
        <v>58.10270830250111</v>
      </c>
      <c r="J232" s="61">
        <f t="shared" si="66"/>
        <v>82.40973971452561</v>
      </c>
      <c r="K232" s="70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73"/>
      <c r="AB232" s="121"/>
    </row>
    <row r="233" spans="1:28" s="17" customFormat="1" ht="48" customHeight="1" outlineLevel="3">
      <c r="A233" s="30" t="s">
        <v>339</v>
      </c>
      <c r="B233" s="14" t="s">
        <v>11</v>
      </c>
      <c r="C233" s="14" t="s">
        <v>430</v>
      </c>
      <c r="D233" s="14" t="s">
        <v>5</v>
      </c>
      <c r="E233" s="14"/>
      <c r="F233" s="40">
        <f>F234+F236</f>
        <v>6757</v>
      </c>
      <c r="G233" s="40">
        <f>G234+G236</f>
        <v>4764</v>
      </c>
      <c r="H233" s="40">
        <f>H234+H236</f>
        <v>3926</v>
      </c>
      <c r="I233" s="120">
        <f t="shared" si="59"/>
        <v>58.10270830250111</v>
      </c>
      <c r="J233" s="61">
        <f t="shared" si="66"/>
        <v>82.40973971452561</v>
      </c>
      <c r="K233" s="70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73"/>
      <c r="AB233" s="121"/>
    </row>
    <row r="234" spans="1:28" s="17" customFormat="1" ht="31.5" outlineLevel="3">
      <c r="A234" s="5" t="s">
        <v>90</v>
      </c>
      <c r="B234" s="6" t="s">
        <v>11</v>
      </c>
      <c r="C234" s="6" t="s">
        <v>430</v>
      </c>
      <c r="D234" s="6" t="s">
        <v>91</v>
      </c>
      <c r="E234" s="6"/>
      <c r="F234" s="41">
        <f>F235</f>
        <v>6700</v>
      </c>
      <c r="G234" s="41">
        <f>G235</f>
        <v>4764</v>
      </c>
      <c r="H234" s="41">
        <f>H235</f>
        <v>3926</v>
      </c>
      <c r="I234" s="120">
        <f t="shared" si="59"/>
        <v>58.59701492537314</v>
      </c>
      <c r="J234" s="61">
        <f t="shared" si="66"/>
        <v>82.40973971452561</v>
      </c>
      <c r="K234" s="70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73"/>
      <c r="AB234" s="121"/>
    </row>
    <row r="235" spans="1:28" s="17" customFormat="1" ht="31.5" outlineLevel="3">
      <c r="A235" s="23" t="s">
        <v>92</v>
      </c>
      <c r="B235" s="24" t="s">
        <v>11</v>
      </c>
      <c r="C235" s="24" t="s">
        <v>430</v>
      </c>
      <c r="D235" s="24" t="s">
        <v>93</v>
      </c>
      <c r="E235" s="24"/>
      <c r="F235" s="42">
        <v>6700</v>
      </c>
      <c r="G235" s="42">
        <v>4764</v>
      </c>
      <c r="H235" s="42">
        <v>3926</v>
      </c>
      <c r="I235" s="120">
        <f t="shared" si="59"/>
        <v>58.59701492537314</v>
      </c>
      <c r="J235" s="61">
        <f t="shared" si="66"/>
        <v>82.40973971452561</v>
      </c>
      <c r="K235" s="70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73"/>
      <c r="AB235" s="121"/>
    </row>
    <row r="236" spans="1:28" s="17" customFormat="1" ht="15.75" outlineLevel="3">
      <c r="A236" s="5" t="s">
        <v>317</v>
      </c>
      <c r="B236" s="6" t="s">
        <v>11</v>
      </c>
      <c r="C236" s="6" t="s">
        <v>338</v>
      </c>
      <c r="D236" s="6" t="s">
        <v>316</v>
      </c>
      <c r="E236" s="6"/>
      <c r="F236" s="41">
        <f>F237</f>
        <v>57</v>
      </c>
      <c r="G236" s="41">
        <f>G237</f>
        <v>0</v>
      </c>
      <c r="H236" s="41">
        <f>H237</f>
        <v>0</v>
      </c>
      <c r="I236" s="120">
        <f t="shared" si="59"/>
        <v>0</v>
      </c>
      <c r="J236" s="61">
        <v>0</v>
      </c>
      <c r="K236" s="70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73"/>
      <c r="AB236" s="121"/>
    </row>
    <row r="237" spans="1:28" s="17" customFormat="1" ht="63" outlineLevel="3">
      <c r="A237" s="23" t="s">
        <v>318</v>
      </c>
      <c r="B237" s="24" t="s">
        <v>11</v>
      </c>
      <c r="C237" s="24" t="s">
        <v>430</v>
      </c>
      <c r="D237" s="24" t="s">
        <v>315</v>
      </c>
      <c r="E237" s="24"/>
      <c r="F237" s="42">
        <v>57</v>
      </c>
      <c r="G237" s="42">
        <v>0</v>
      </c>
      <c r="H237" s="42">
        <v>0</v>
      </c>
      <c r="I237" s="120">
        <f t="shared" si="59"/>
        <v>0</v>
      </c>
      <c r="J237" s="61">
        <v>0</v>
      </c>
      <c r="K237" s="70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73"/>
      <c r="AB237" s="121"/>
    </row>
    <row r="238" spans="1:28" s="17" customFormat="1" ht="31.5" outlineLevel="5">
      <c r="A238" s="10" t="s">
        <v>137</v>
      </c>
      <c r="B238" s="8" t="s">
        <v>11</v>
      </c>
      <c r="C238" s="8" t="s">
        <v>230</v>
      </c>
      <c r="D238" s="8" t="s">
        <v>5</v>
      </c>
      <c r="E238" s="8"/>
      <c r="F238" s="39">
        <f>F239+F245</f>
        <v>300</v>
      </c>
      <c r="G238" s="39">
        <f>G239+G245</f>
        <v>367.56933</v>
      </c>
      <c r="H238" s="39">
        <f>H239+H245</f>
        <v>362.569</v>
      </c>
      <c r="I238" s="120">
        <f t="shared" si="59"/>
        <v>120.85633333333334</v>
      </c>
      <c r="J238" s="61">
        <f>H238/G238*100</f>
        <v>98.63962262575065</v>
      </c>
      <c r="K238" s="70" t="e">
        <f>#REF!</f>
        <v>#REF!</v>
      </c>
      <c r="L238" s="39" t="e">
        <f>#REF!</f>
        <v>#REF!</v>
      </c>
      <c r="M238" s="39" t="e">
        <f>#REF!</f>
        <v>#REF!</v>
      </c>
      <c r="N238" s="39" t="e">
        <f>#REF!</f>
        <v>#REF!</v>
      </c>
      <c r="O238" s="39" t="e">
        <f>#REF!</f>
        <v>#REF!</v>
      </c>
      <c r="P238" s="39" t="e">
        <f>#REF!</f>
        <v>#REF!</v>
      </c>
      <c r="Q238" s="39" t="e">
        <f>#REF!</f>
        <v>#REF!</v>
      </c>
      <c r="R238" s="39" t="e">
        <f>#REF!</f>
        <v>#REF!</v>
      </c>
      <c r="S238" s="39" t="e">
        <f>#REF!</f>
        <v>#REF!</v>
      </c>
      <c r="T238" s="39" t="e">
        <f>#REF!</f>
        <v>#REF!</v>
      </c>
      <c r="U238" s="39" t="e">
        <f>#REF!</f>
        <v>#REF!</v>
      </c>
      <c r="V238" s="39" t="e">
        <f>#REF!</f>
        <v>#REF!</v>
      </c>
      <c r="W238" s="39" t="e">
        <f>#REF!</f>
        <v>#REF!</v>
      </c>
      <c r="X238" s="39" t="e">
        <f>#REF!</f>
        <v>#REF!</v>
      </c>
      <c r="Y238" s="39" t="e">
        <f>#REF!</f>
        <v>#REF!</v>
      </c>
      <c r="Z238" s="39" t="e">
        <f>#REF!</f>
        <v>#REF!</v>
      </c>
      <c r="AA238" s="73"/>
      <c r="AB238" s="121"/>
    </row>
    <row r="239" spans="1:28" s="17" customFormat="1" ht="33" customHeight="1" outlineLevel="5">
      <c r="A239" s="25" t="s">
        <v>206</v>
      </c>
      <c r="B239" s="14" t="s">
        <v>11</v>
      </c>
      <c r="C239" s="14" t="s">
        <v>253</v>
      </c>
      <c r="D239" s="14" t="s">
        <v>5</v>
      </c>
      <c r="E239" s="14"/>
      <c r="F239" s="40">
        <f>F240+F243</f>
        <v>100</v>
      </c>
      <c r="G239" s="40">
        <f>G240+G243</f>
        <v>50</v>
      </c>
      <c r="H239" s="40">
        <f>H240+H243</f>
        <v>50</v>
      </c>
      <c r="I239" s="120">
        <f t="shared" si="59"/>
        <v>50</v>
      </c>
      <c r="J239" s="61">
        <f>H239/G239*100</f>
        <v>100</v>
      </c>
      <c r="K239" s="7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73"/>
      <c r="AB239" s="121"/>
    </row>
    <row r="240" spans="1:28" s="17" customFormat="1" ht="53.25" customHeight="1" outlineLevel="5">
      <c r="A240" s="5" t="s">
        <v>145</v>
      </c>
      <c r="B240" s="6" t="s">
        <v>11</v>
      </c>
      <c r="C240" s="6" t="s">
        <v>428</v>
      </c>
      <c r="D240" s="6" t="s">
        <v>5</v>
      </c>
      <c r="E240" s="6"/>
      <c r="F240" s="41">
        <f aca="true" t="shared" si="69" ref="F240:H241">F241</f>
        <v>50</v>
      </c>
      <c r="G240" s="41">
        <f t="shared" si="69"/>
        <v>50</v>
      </c>
      <c r="H240" s="41">
        <f t="shared" si="69"/>
        <v>50</v>
      </c>
      <c r="I240" s="120">
        <f t="shared" si="59"/>
        <v>100</v>
      </c>
      <c r="J240" s="61">
        <f>H240/G240*100</f>
        <v>100</v>
      </c>
      <c r="K240" s="7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73"/>
      <c r="AB240" s="121"/>
    </row>
    <row r="241" spans="1:28" s="17" customFormat="1" ht="31.5" outlineLevel="5">
      <c r="A241" s="62" t="s">
        <v>90</v>
      </c>
      <c r="B241" s="63" t="s">
        <v>11</v>
      </c>
      <c r="C241" s="63" t="s">
        <v>428</v>
      </c>
      <c r="D241" s="63" t="s">
        <v>91</v>
      </c>
      <c r="E241" s="63"/>
      <c r="F241" s="65">
        <f t="shared" si="69"/>
        <v>50</v>
      </c>
      <c r="G241" s="65">
        <f t="shared" si="69"/>
        <v>50</v>
      </c>
      <c r="H241" s="65">
        <f t="shared" si="69"/>
        <v>50</v>
      </c>
      <c r="I241" s="120">
        <f t="shared" si="59"/>
        <v>100</v>
      </c>
      <c r="J241" s="61">
        <f>H241/G241*100</f>
        <v>100</v>
      </c>
      <c r="K241" s="97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82"/>
      <c r="AB241" s="121"/>
    </row>
    <row r="242" spans="1:28" s="17" customFormat="1" ht="31.5" outlineLevel="5">
      <c r="A242" s="23" t="s">
        <v>92</v>
      </c>
      <c r="B242" s="24" t="s">
        <v>11</v>
      </c>
      <c r="C242" s="24" t="s">
        <v>428</v>
      </c>
      <c r="D242" s="24" t="s">
        <v>93</v>
      </c>
      <c r="E242" s="24"/>
      <c r="F242" s="42">
        <v>50</v>
      </c>
      <c r="G242" s="42">
        <v>50</v>
      </c>
      <c r="H242" s="42">
        <v>50</v>
      </c>
      <c r="I242" s="120">
        <f t="shared" si="59"/>
        <v>100</v>
      </c>
      <c r="J242" s="61">
        <f>H242/G242*100</f>
        <v>100</v>
      </c>
      <c r="K242" s="7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73"/>
      <c r="AB242" s="121"/>
    </row>
    <row r="243" spans="1:28" s="17" customFormat="1" ht="63" outlineLevel="5">
      <c r="A243" s="5" t="s">
        <v>146</v>
      </c>
      <c r="B243" s="6" t="s">
        <v>11</v>
      </c>
      <c r="C243" s="6" t="s">
        <v>429</v>
      </c>
      <c r="D243" s="6" t="s">
        <v>5</v>
      </c>
      <c r="E243" s="6"/>
      <c r="F243" s="41">
        <f>F244</f>
        <v>50</v>
      </c>
      <c r="G243" s="41">
        <f>G244</f>
        <v>0</v>
      </c>
      <c r="H243" s="41">
        <f>H244</f>
        <v>0</v>
      </c>
      <c r="I243" s="120">
        <f t="shared" si="59"/>
        <v>0</v>
      </c>
      <c r="J243" s="61">
        <v>0</v>
      </c>
      <c r="K243" s="7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73"/>
      <c r="AB243" s="121"/>
    </row>
    <row r="244" spans="1:28" s="17" customFormat="1" ht="157.5" outlineLevel="5">
      <c r="A244" s="47" t="s">
        <v>314</v>
      </c>
      <c r="B244" s="46" t="s">
        <v>11</v>
      </c>
      <c r="C244" s="46" t="s">
        <v>429</v>
      </c>
      <c r="D244" s="46" t="s">
        <v>307</v>
      </c>
      <c r="E244" s="46"/>
      <c r="F244" s="48">
        <v>50</v>
      </c>
      <c r="G244" s="48">
        <v>0</v>
      </c>
      <c r="H244" s="48">
        <v>0</v>
      </c>
      <c r="I244" s="120">
        <f t="shared" si="59"/>
        <v>0</v>
      </c>
      <c r="J244" s="61">
        <v>0</v>
      </c>
      <c r="K244" s="7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73"/>
      <c r="AB244" s="121"/>
    </row>
    <row r="245" spans="1:28" s="17" customFormat="1" ht="47.25" outlineLevel="5">
      <c r="A245" s="25" t="s">
        <v>346</v>
      </c>
      <c r="B245" s="14" t="s">
        <v>11</v>
      </c>
      <c r="C245" s="14" t="s">
        <v>325</v>
      </c>
      <c r="D245" s="14" t="s">
        <v>5</v>
      </c>
      <c r="E245" s="24"/>
      <c r="F245" s="40">
        <f aca="true" t="shared" si="70" ref="F245:H246">F246</f>
        <v>200</v>
      </c>
      <c r="G245" s="40">
        <f t="shared" si="70"/>
        <v>317.56933</v>
      </c>
      <c r="H245" s="40">
        <f t="shared" si="70"/>
        <v>312.569</v>
      </c>
      <c r="I245" s="120">
        <f t="shared" si="59"/>
        <v>156.2845</v>
      </c>
      <c r="J245" s="61">
        <f aca="true" t="shared" si="71" ref="J245:J289">H245/G245*100</f>
        <v>98.4254367384911</v>
      </c>
      <c r="K245" s="7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73"/>
      <c r="AB245" s="121"/>
    </row>
    <row r="246" spans="1:28" s="17" customFormat="1" ht="31.5" outlineLevel="5">
      <c r="A246" s="5" t="s">
        <v>90</v>
      </c>
      <c r="B246" s="6" t="s">
        <v>11</v>
      </c>
      <c r="C246" s="6" t="s">
        <v>423</v>
      </c>
      <c r="D246" s="6" t="s">
        <v>91</v>
      </c>
      <c r="E246" s="24"/>
      <c r="F246" s="41">
        <f t="shared" si="70"/>
        <v>200</v>
      </c>
      <c r="G246" s="41">
        <f t="shared" si="70"/>
        <v>317.56933</v>
      </c>
      <c r="H246" s="41">
        <f t="shared" si="70"/>
        <v>312.569</v>
      </c>
      <c r="I246" s="120">
        <f t="shared" si="59"/>
        <v>156.2845</v>
      </c>
      <c r="J246" s="61">
        <f t="shared" si="71"/>
        <v>98.4254367384911</v>
      </c>
      <c r="K246" s="7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73"/>
      <c r="AB246" s="121"/>
    </row>
    <row r="247" spans="1:28" s="17" customFormat="1" ht="31.5" outlineLevel="5">
      <c r="A247" s="27" t="s">
        <v>92</v>
      </c>
      <c r="B247" s="24" t="s">
        <v>11</v>
      </c>
      <c r="C247" s="24" t="s">
        <v>423</v>
      </c>
      <c r="D247" s="24" t="s">
        <v>93</v>
      </c>
      <c r="E247" s="24"/>
      <c r="F247" s="42">
        <v>200</v>
      </c>
      <c r="G247" s="42">
        <v>317.56933</v>
      </c>
      <c r="H247" s="42">
        <v>312.569</v>
      </c>
      <c r="I247" s="120">
        <f t="shared" si="59"/>
        <v>156.2845</v>
      </c>
      <c r="J247" s="61">
        <f t="shared" si="71"/>
        <v>98.4254367384911</v>
      </c>
      <c r="K247" s="7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73"/>
      <c r="AB247" s="121"/>
    </row>
    <row r="248" spans="1:28" s="17" customFormat="1" ht="31.5" outlineLevel="6">
      <c r="A248" s="12" t="s">
        <v>64</v>
      </c>
      <c r="B248" s="22" t="s">
        <v>55</v>
      </c>
      <c r="C248" s="22" t="s">
        <v>230</v>
      </c>
      <c r="D248" s="22" t="s">
        <v>5</v>
      </c>
      <c r="E248" s="22"/>
      <c r="F248" s="45">
        <f>F291+F249+F256</f>
        <v>78941.12947</v>
      </c>
      <c r="G248" s="45">
        <f>G291+G249+G256</f>
        <v>88861.91163</v>
      </c>
      <c r="H248" s="45">
        <f>H291+H249+H256</f>
        <v>89644.76</v>
      </c>
      <c r="I248" s="120">
        <f t="shared" si="59"/>
        <v>113.55900352815156</v>
      </c>
      <c r="J248" s="61">
        <f t="shared" si="71"/>
        <v>100.88097178604438</v>
      </c>
      <c r="K248" s="66" t="e">
        <f>#REF!+K291</f>
        <v>#REF!</v>
      </c>
      <c r="L248" s="38" t="e">
        <f>#REF!+L291</f>
        <v>#REF!</v>
      </c>
      <c r="M248" s="38" t="e">
        <f>#REF!+M291</f>
        <v>#REF!</v>
      </c>
      <c r="N248" s="38" t="e">
        <f>#REF!+N291</f>
        <v>#REF!</v>
      </c>
      <c r="O248" s="38" t="e">
        <f>#REF!+O291</f>
        <v>#REF!</v>
      </c>
      <c r="P248" s="38" t="e">
        <f>#REF!+P291</f>
        <v>#REF!</v>
      </c>
      <c r="Q248" s="38" t="e">
        <f>#REF!+Q291</f>
        <v>#REF!</v>
      </c>
      <c r="R248" s="38" t="e">
        <f>#REF!+R291</f>
        <v>#REF!</v>
      </c>
      <c r="S248" s="38" t="e">
        <f>#REF!+S291</f>
        <v>#REF!</v>
      </c>
      <c r="T248" s="38" t="e">
        <f>#REF!+T291</f>
        <v>#REF!</v>
      </c>
      <c r="U248" s="38" t="e">
        <f>#REF!+U291</f>
        <v>#REF!</v>
      </c>
      <c r="V248" s="38" t="e">
        <f>#REF!+V291</f>
        <v>#REF!</v>
      </c>
      <c r="W248" s="38" t="e">
        <f>#REF!+W291</f>
        <v>#REF!</v>
      </c>
      <c r="X248" s="38" t="e">
        <f>#REF!+X291</f>
        <v>#REF!</v>
      </c>
      <c r="Y248" s="38" t="e">
        <f>#REF!+Y291</f>
        <v>#REF!</v>
      </c>
      <c r="Z248" s="38" t="e">
        <f>#REF!+Z291</f>
        <v>#REF!</v>
      </c>
      <c r="AA248" s="73"/>
      <c r="AB248" s="121"/>
    </row>
    <row r="249" spans="1:28" s="17" customFormat="1" ht="18.75" outlineLevel="6">
      <c r="A249" s="31" t="s">
        <v>198</v>
      </c>
      <c r="B249" s="8" t="s">
        <v>197</v>
      </c>
      <c r="C249" s="8" t="s">
        <v>230</v>
      </c>
      <c r="D249" s="8" t="s">
        <v>5</v>
      </c>
      <c r="E249" s="8"/>
      <c r="F249" s="39">
        <f aca="true" t="shared" si="72" ref="F249:H252">F250</f>
        <v>5200</v>
      </c>
      <c r="G249" s="39">
        <f t="shared" si="72"/>
        <v>12594.98487</v>
      </c>
      <c r="H249" s="39">
        <f t="shared" si="72"/>
        <v>12159.42</v>
      </c>
      <c r="I249" s="120">
        <f t="shared" si="59"/>
        <v>233.835</v>
      </c>
      <c r="J249" s="61">
        <f t="shared" si="71"/>
        <v>96.54175948208186</v>
      </c>
      <c r="K249" s="66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73"/>
      <c r="AB249" s="121"/>
    </row>
    <row r="250" spans="1:28" s="17" customFormat="1" ht="31.5" outlineLevel="6">
      <c r="A250" s="10" t="s">
        <v>137</v>
      </c>
      <c r="B250" s="8" t="s">
        <v>197</v>
      </c>
      <c r="C250" s="8" t="s">
        <v>230</v>
      </c>
      <c r="D250" s="8" t="s">
        <v>5</v>
      </c>
      <c r="E250" s="8"/>
      <c r="F250" s="39">
        <f t="shared" si="72"/>
        <v>5200</v>
      </c>
      <c r="G250" s="39">
        <f t="shared" si="72"/>
        <v>12594.98487</v>
      </c>
      <c r="H250" s="39">
        <f t="shared" si="72"/>
        <v>12159.42</v>
      </c>
      <c r="I250" s="120">
        <f t="shared" si="59"/>
        <v>233.835</v>
      </c>
      <c r="J250" s="61">
        <f t="shared" si="71"/>
        <v>96.54175948208186</v>
      </c>
      <c r="K250" s="78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3"/>
      <c r="AB250" s="121"/>
    </row>
    <row r="251" spans="1:28" s="17" customFormat="1" ht="47.25" outlineLevel="6">
      <c r="A251" s="30" t="s">
        <v>348</v>
      </c>
      <c r="B251" s="14" t="s">
        <v>197</v>
      </c>
      <c r="C251" s="14" t="s">
        <v>327</v>
      </c>
      <c r="D251" s="14" t="s">
        <v>5</v>
      </c>
      <c r="E251" s="14"/>
      <c r="F251" s="40">
        <f t="shared" si="72"/>
        <v>5200</v>
      </c>
      <c r="G251" s="40">
        <f t="shared" si="72"/>
        <v>12594.98487</v>
      </c>
      <c r="H251" s="40">
        <f t="shared" si="72"/>
        <v>12159.42</v>
      </c>
      <c r="I251" s="120">
        <f t="shared" si="59"/>
        <v>233.835</v>
      </c>
      <c r="J251" s="61">
        <f t="shared" si="71"/>
        <v>96.54175948208186</v>
      </c>
      <c r="K251" s="78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3"/>
      <c r="AB251" s="121"/>
    </row>
    <row r="252" spans="1:28" s="17" customFormat="1" ht="33.75" customHeight="1" outlineLevel="6">
      <c r="A252" s="5" t="s">
        <v>328</v>
      </c>
      <c r="B252" s="6" t="s">
        <v>197</v>
      </c>
      <c r="C252" s="6" t="s">
        <v>431</v>
      </c>
      <c r="D252" s="6" t="s">
        <v>5</v>
      </c>
      <c r="E252" s="9"/>
      <c r="F252" s="41">
        <f t="shared" si="72"/>
        <v>5200</v>
      </c>
      <c r="G252" s="41">
        <f t="shared" si="72"/>
        <v>12594.98487</v>
      </c>
      <c r="H252" s="41">
        <f t="shared" si="72"/>
        <v>12159.42</v>
      </c>
      <c r="I252" s="120">
        <f t="shared" si="59"/>
        <v>233.835</v>
      </c>
      <c r="J252" s="61">
        <f t="shared" si="71"/>
        <v>96.54175948208186</v>
      </c>
      <c r="K252" s="78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3"/>
      <c r="AB252" s="121"/>
    </row>
    <row r="253" spans="1:28" s="17" customFormat="1" ht="31.5" outlineLevel="6">
      <c r="A253" s="62" t="s">
        <v>90</v>
      </c>
      <c r="B253" s="63" t="s">
        <v>197</v>
      </c>
      <c r="C253" s="63" t="s">
        <v>431</v>
      </c>
      <c r="D253" s="63" t="s">
        <v>91</v>
      </c>
      <c r="E253" s="64"/>
      <c r="F253" s="65">
        <f>F255+F254</f>
        <v>5200</v>
      </c>
      <c r="G253" s="65">
        <f>G255+G254</f>
        <v>12594.98487</v>
      </c>
      <c r="H253" s="65">
        <f>H255+H254</f>
        <v>12159.42</v>
      </c>
      <c r="I253" s="120">
        <f t="shared" si="59"/>
        <v>233.835</v>
      </c>
      <c r="J253" s="61">
        <f t="shared" si="71"/>
        <v>96.54175948208186</v>
      </c>
      <c r="K253" s="80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2"/>
      <c r="AB253" s="121"/>
    </row>
    <row r="254" spans="1:28" s="17" customFormat="1" ht="47.25" outlineLevel="6">
      <c r="A254" s="23" t="s">
        <v>303</v>
      </c>
      <c r="B254" s="24" t="s">
        <v>197</v>
      </c>
      <c r="C254" s="24" t="s">
        <v>431</v>
      </c>
      <c r="D254" s="24" t="s">
        <v>304</v>
      </c>
      <c r="E254" s="9"/>
      <c r="F254" s="42">
        <v>500</v>
      </c>
      <c r="G254" s="42">
        <v>5658.44002</v>
      </c>
      <c r="H254" s="42">
        <v>5554.847</v>
      </c>
      <c r="I254" s="120">
        <f t="shared" si="59"/>
        <v>1110.9694</v>
      </c>
      <c r="J254" s="61">
        <f t="shared" si="71"/>
        <v>98.1692300416043</v>
      </c>
      <c r="K254" s="78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3"/>
      <c r="AB254" s="121"/>
    </row>
    <row r="255" spans="1:28" s="17" customFormat="1" ht="31.5" outlineLevel="6">
      <c r="A255" s="23" t="s">
        <v>92</v>
      </c>
      <c r="B255" s="24" t="s">
        <v>197</v>
      </c>
      <c r="C255" s="24" t="s">
        <v>431</v>
      </c>
      <c r="D255" s="24" t="s">
        <v>93</v>
      </c>
      <c r="E255" s="9"/>
      <c r="F255" s="42">
        <v>4700</v>
      </c>
      <c r="G255" s="42">
        <v>6936.54485</v>
      </c>
      <c r="H255" s="42">
        <v>6604.573</v>
      </c>
      <c r="I255" s="120">
        <f t="shared" si="59"/>
        <v>140.52282978723406</v>
      </c>
      <c r="J255" s="61">
        <f t="shared" si="71"/>
        <v>95.214161269353</v>
      </c>
      <c r="K255" s="78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3"/>
      <c r="AB255" s="121"/>
    </row>
    <row r="256" spans="1:28" s="17" customFormat="1" ht="18.75" outlineLevel="6">
      <c r="A256" s="31" t="s">
        <v>219</v>
      </c>
      <c r="B256" s="8" t="s">
        <v>220</v>
      </c>
      <c r="C256" s="8" t="s">
        <v>230</v>
      </c>
      <c r="D256" s="8" t="s">
        <v>5</v>
      </c>
      <c r="E256" s="24"/>
      <c r="F256" s="39">
        <f>F257</f>
        <v>72540.4</v>
      </c>
      <c r="G256" s="39">
        <f>G257</f>
        <v>76266.19729</v>
      </c>
      <c r="H256" s="39">
        <f>H257</f>
        <v>77484.61099999999</v>
      </c>
      <c r="I256" s="120">
        <f t="shared" si="59"/>
        <v>106.8158033316607</v>
      </c>
      <c r="J256" s="61">
        <f t="shared" si="71"/>
        <v>101.59758025612187</v>
      </c>
      <c r="K256" s="66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73"/>
      <c r="AB256" s="121"/>
    </row>
    <row r="257" spans="1:28" s="17" customFormat="1" ht="31.5" outlineLevel="6">
      <c r="A257" s="10" t="s">
        <v>147</v>
      </c>
      <c r="B257" s="8" t="s">
        <v>220</v>
      </c>
      <c r="C257" s="8" t="s">
        <v>230</v>
      </c>
      <c r="D257" s="8" t="s">
        <v>5</v>
      </c>
      <c r="E257" s="24"/>
      <c r="F257" s="39">
        <f>F258+F287+F290</f>
        <v>72540.4</v>
      </c>
      <c r="G257" s="39">
        <f>G258+G287+G290</f>
        <v>76266.19729</v>
      </c>
      <c r="H257" s="39">
        <f>H258+H287+H290</f>
        <v>77484.61099999999</v>
      </c>
      <c r="I257" s="120">
        <f t="shared" si="59"/>
        <v>106.8158033316607</v>
      </c>
      <c r="J257" s="61">
        <f t="shared" si="71"/>
        <v>101.59758025612187</v>
      </c>
      <c r="K257" s="66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73"/>
      <c r="AB257" s="121"/>
    </row>
    <row r="258" spans="1:28" s="17" customFormat="1" ht="47.25" outlineLevel="6">
      <c r="A258" s="25" t="s">
        <v>207</v>
      </c>
      <c r="B258" s="14" t="s">
        <v>220</v>
      </c>
      <c r="C258" s="14" t="s">
        <v>254</v>
      </c>
      <c r="D258" s="14" t="s">
        <v>5</v>
      </c>
      <c r="E258" s="14"/>
      <c r="F258" s="40">
        <f>F265+F259+F269+F272+F275+F284+F278+F281</f>
        <v>72540.4</v>
      </c>
      <c r="G258" s="40">
        <f>G265+G259+G269+G272+G275+G284+G278+G281</f>
        <v>73910.07943</v>
      </c>
      <c r="H258" s="40">
        <f>H265+H259+H269+H272+H275+H284+H278+H281</f>
        <v>67594.79</v>
      </c>
      <c r="I258" s="120">
        <f t="shared" si="59"/>
        <v>93.18226808785174</v>
      </c>
      <c r="J258" s="61">
        <f t="shared" si="71"/>
        <v>91.45544223642568</v>
      </c>
      <c r="K258" s="66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73"/>
      <c r="AB258" s="121"/>
    </row>
    <row r="259" spans="1:28" s="17" customFormat="1" ht="63" outlineLevel="6">
      <c r="A259" s="5" t="s">
        <v>195</v>
      </c>
      <c r="B259" s="6" t="s">
        <v>220</v>
      </c>
      <c r="C259" s="6" t="s">
        <v>432</v>
      </c>
      <c r="D259" s="6" t="s">
        <v>5</v>
      </c>
      <c r="E259" s="6"/>
      <c r="F259" s="41">
        <f>F260+F263</f>
        <v>15500</v>
      </c>
      <c r="G259" s="41">
        <f>G260+G263</f>
        <v>11304.69087</v>
      </c>
      <c r="H259" s="41">
        <f>H260+H263</f>
        <v>8711.74</v>
      </c>
      <c r="I259" s="120">
        <f t="shared" si="59"/>
        <v>56.20477419354839</v>
      </c>
      <c r="J259" s="61">
        <f t="shared" si="71"/>
        <v>77.06305373744377</v>
      </c>
      <c r="K259" s="66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73"/>
      <c r="AB259" s="121"/>
    </row>
    <row r="260" spans="1:28" s="17" customFormat="1" ht="31.5" outlineLevel="6">
      <c r="A260" s="62" t="s">
        <v>90</v>
      </c>
      <c r="B260" s="63" t="s">
        <v>220</v>
      </c>
      <c r="C260" s="63" t="s">
        <v>432</v>
      </c>
      <c r="D260" s="63" t="s">
        <v>91</v>
      </c>
      <c r="E260" s="63"/>
      <c r="F260" s="65">
        <f>F262+F261</f>
        <v>2700</v>
      </c>
      <c r="G260" s="65">
        <f>G262+G261</f>
        <v>10544.18102</v>
      </c>
      <c r="H260" s="65">
        <f>H262+H261</f>
        <v>8435.688</v>
      </c>
      <c r="I260" s="120">
        <f t="shared" si="59"/>
        <v>312.4328888888889</v>
      </c>
      <c r="J260" s="61">
        <f t="shared" si="71"/>
        <v>80.00325472409237</v>
      </c>
      <c r="K260" s="98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82"/>
      <c r="AB260" s="121"/>
    </row>
    <row r="261" spans="1:28" s="17" customFormat="1" ht="47.25" outlineLevel="6">
      <c r="A261" s="23" t="s">
        <v>303</v>
      </c>
      <c r="B261" s="24" t="s">
        <v>220</v>
      </c>
      <c r="C261" s="24" t="s">
        <v>432</v>
      </c>
      <c r="D261" s="24" t="s">
        <v>304</v>
      </c>
      <c r="E261" s="24"/>
      <c r="F261" s="42">
        <v>2700</v>
      </c>
      <c r="G261" s="42">
        <v>5064.235</v>
      </c>
      <c r="H261" s="42">
        <v>4710.414</v>
      </c>
      <c r="I261" s="120">
        <f t="shared" si="59"/>
        <v>174.45977777777776</v>
      </c>
      <c r="J261" s="61">
        <f t="shared" si="71"/>
        <v>93.01333765119509</v>
      </c>
      <c r="K261" s="66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73"/>
      <c r="AB261" s="121"/>
    </row>
    <row r="262" spans="1:28" s="17" customFormat="1" ht="31.5" outlineLevel="6">
      <c r="A262" s="23" t="s">
        <v>92</v>
      </c>
      <c r="B262" s="24" t="s">
        <v>220</v>
      </c>
      <c r="C262" s="24" t="s">
        <v>432</v>
      </c>
      <c r="D262" s="24" t="s">
        <v>93</v>
      </c>
      <c r="E262" s="24"/>
      <c r="F262" s="42">
        <v>0</v>
      </c>
      <c r="G262" s="42">
        <v>5479.94602</v>
      </c>
      <c r="H262" s="42">
        <v>3725.274</v>
      </c>
      <c r="I262" s="120" t="e">
        <f t="shared" si="59"/>
        <v>#DIV/0!</v>
      </c>
      <c r="J262" s="61">
        <f t="shared" si="71"/>
        <v>67.9801221837583</v>
      </c>
      <c r="K262" s="66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73"/>
      <c r="AB262" s="121"/>
    </row>
    <row r="263" spans="1:28" s="17" customFormat="1" ht="18.75" outlineLevel="6">
      <c r="A263" s="62" t="s">
        <v>317</v>
      </c>
      <c r="B263" s="63" t="s">
        <v>220</v>
      </c>
      <c r="C263" s="63" t="s">
        <v>432</v>
      </c>
      <c r="D263" s="63" t="s">
        <v>316</v>
      </c>
      <c r="E263" s="63"/>
      <c r="F263" s="65">
        <f>F264</f>
        <v>12800</v>
      </c>
      <c r="G263" s="65">
        <f>G264</f>
        <v>760.50985</v>
      </c>
      <c r="H263" s="65">
        <f>H264</f>
        <v>276.052</v>
      </c>
      <c r="I263" s="120">
        <f t="shared" si="59"/>
        <v>2.15665625</v>
      </c>
      <c r="J263" s="61">
        <f t="shared" si="71"/>
        <v>36.298280686305375</v>
      </c>
      <c r="K263" s="98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82"/>
      <c r="AB263" s="121"/>
    </row>
    <row r="264" spans="1:28" s="17" customFormat="1" ht="34.5" customHeight="1" outlineLevel="6">
      <c r="A264" s="23" t="s">
        <v>318</v>
      </c>
      <c r="B264" s="24" t="s">
        <v>220</v>
      </c>
      <c r="C264" s="24" t="s">
        <v>432</v>
      </c>
      <c r="D264" s="24" t="s">
        <v>315</v>
      </c>
      <c r="E264" s="24"/>
      <c r="F264" s="42">
        <v>12800</v>
      </c>
      <c r="G264" s="42">
        <v>760.50985</v>
      </c>
      <c r="H264" s="42">
        <v>276.052</v>
      </c>
      <c r="I264" s="120">
        <f t="shared" si="59"/>
        <v>2.15665625</v>
      </c>
      <c r="J264" s="61">
        <f t="shared" si="71"/>
        <v>36.298280686305375</v>
      </c>
      <c r="K264" s="66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73"/>
      <c r="AB264" s="121"/>
    </row>
    <row r="265" spans="1:28" s="17" customFormat="1" ht="32.25" customHeight="1" outlineLevel="6">
      <c r="A265" s="5" t="s">
        <v>221</v>
      </c>
      <c r="B265" s="6" t="s">
        <v>220</v>
      </c>
      <c r="C265" s="6" t="s">
        <v>433</v>
      </c>
      <c r="D265" s="6" t="s">
        <v>5</v>
      </c>
      <c r="E265" s="6"/>
      <c r="F265" s="41">
        <f>F266</f>
        <v>1000</v>
      </c>
      <c r="G265" s="41">
        <f>G266</f>
        <v>2503.66731</v>
      </c>
      <c r="H265" s="41">
        <f>H266</f>
        <v>2503.667</v>
      </c>
      <c r="I265" s="120">
        <f t="shared" si="59"/>
        <v>250.3667</v>
      </c>
      <c r="J265" s="61">
        <f t="shared" si="71"/>
        <v>99.99998761816322</v>
      </c>
      <c r="K265" s="66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73"/>
      <c r="AB265" s="121"/>
    </row>
    <row r="266" spans="1:28" s="17" customFormat="1" ht="31.5" outlineLevel="6">
      <c r="A266" s="62" t="s">
        <v>90</v>
      </c>
      <c r="B266" s="63" t="s">
        <v>220</v>
      </c>
      <c r="C266" s="63" t="s">
        <v>433</v>
      </c>
      <c r="D266" s="63" t="s">
        <v>91</v>
      </c>
      <c r="E266" s="63"/>
      <c r="F266" s="65">
        <f>F267+F268</f>
        <v>1000</v>
      </c>
      <c r="G266" s="65">
        <f>G267+G268</f>
        <v>2503.66731</v>
      </c>
      <c r="H266" s="65">
        <f>H267+H268</f>
        <v>2503.667</v>
      </c>
      <c r="I266" s="120">
        <f aca="true" t="shared" si="73" ref="I266:I329">H266/F266*100</f>
        <v>250.3667</v>
      </c>
      <c r="J266" s="61">
        <f t="shared" si="71"/>
        <v>99.99998761816322</v>
      </c>
      <c r="K266" s="98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82"/>
      <c r="AB266" s="121"/>
    </row>
    <row r="267" spans="1:28" s="17" customFormat="1" ht="47.25" outlineLevel="6">
      <c r="A267" s="23" t="s">
        <v>303</v>
      </c>
      <c r="B267" s="24" t="s">
        <v>220</v>
      </c>
      <c r="C267" s="24" t="s">
        <v>433</v>
      </c>
      <c r="D267" s="24" t="s">
        <v>304</v>
      </c>
      <c r="E267" s="24"/>
      <c r="F267" s="42">
        <v>0</v>
      </c>
      <c r="G267" s="42">
        <v>2383.66731</v>
      </c>
      <c r="H267" s="42">
        <v>2383.667</v>
      </c>
      <c r="I267" s="120" t="e">
        <f t="shared" si="73"/>
        <v>#DIV/0!</v>
      </c>
      <c r="J267" s="61">
        <f t="shared" si="71"/>
        <v>99.99998699482941</v>
      </c>
      <c r="K267" s="66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73"/>
      <c r="AB267" s="121"/>
    </row>
    <row r="268" spans="1:28" s="17" customFormat="1" ht="31.5" outlineLevel="6">
      <c r="A268" s="23" t="s">
        <v>92</v>
      </c>
      <c r="B268" s="24" t="s">
        <v>220</v>
      </c>
      <c r="C268" s="24" t="s">
        <v>433</v>
      </c>
      <c r="D268" s="24" t="s">
        <v>93</v>
      </c>
      <c r="E268" s="24"/>
      <c r="F268" s="42">
        <v>1000</v>
      </c>
      <c r="G268" s="42">
        <v>120</v>
      </c>
      <c r="H268" s="42">
        <v>120</v>
      </c>
      <c r="I268" s="120">
        <f t="shared" si="73"/>
        <v>12</v>
      </c>
      <c r="J268" s="61">
        <f t="shared" si="71"/>
        <v>100</v>
      </c>
      <c r="K268" s="66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73"/>
      <c r="AB268" s="121"/>
    </row>
    <row r="269" spans="1:28" s="17" customFormat="1" ht="78.75" outlineLevel="6">
      <c r="A269" s="5" t="s">
        <v>362</v>
      </c>
      <c r="B269" s="6" t="s">
        <v>220</v>
      </c>
      <c r="C269" s="6" t="s">
        <v>363</v>
      </c>
      <c r="D269" s="6" t="s">
        <v>5</v>
      </c>
      <c r="E269" s="6"/>
      <c r="F269" s="41">
        <f aca="true" t="shared" si="74" ref="F269:H270">F270</f>
        <v>3162.4</v>
      </c>
      <c r="G269" s="41">
        <f t="shared" si="74"/>
        <v>3692.78865</v>
      </c>
      <c r="H269" s="41">
        <f t="shared" si="74"/>
        <v>3539.808</v>
      </c>
      <c r="I269" s="120">
        <f t="shared" si="73"/>
        <v>111.93422716923855</v>
      </c>
      <c r="J269" s="61">
        <f t="shared" si="71"/>
        <v>95.85731368623004</v>
      </c>
      <c r="K269" s="66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73"/>
      <c r="AB269" s="121"/>
    </row>
    <row r="270" spans="1:28" s="17" customFormat="1" ht="31.5" outlineLevel="6">
      <c r="A270" s="62" t="s">
        <v>90</v>
      </c>
      <c r="B270" s="63" t="s">
        <v>220</v>
      </c>
      <c r="C270" s="63" t="s">
        <v>363</v>
      </c>
      <c r="D270" s="63" t="s">
        <v>91</v>
      </c>
      <c r="E270" s="63"/>
      <c r="F270" s="65">
        <f t="shared" si="74"/>
        <v>3162.4</v>
      </c>
      <c r="G270" s="65">
        <f t="shared" si="74"/>
        <v>3692.78865</v>
      </c>
      <c r="H270" s="65">
        <f t="shared" si="74"/>
        <v>3539.808</v>
      </c>
      <c r="I270" s="120">
        <f t="shared" si="73"/>
        <v>111.93422716923855</v>
      </c>
      <c r="J270" s="61">
        <f t="shared" si="71"/>
        <v>95.85731368623004</v>
      </c>
      <c r="K270" s="98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82"/>
      <c r="AB270" s="121"/>
    </row>
    <row r="271" spans="1:28" s="17" customFormat="1" ht="47.25" outlineLevel="6">
      <c r="A271" s="23" t="s">
        <v>303</v>
      </c>
      <c r="B271" s="24" t="s">
        <v>220</v>
      </c>
      <c r="C271" s="24" t="s">
        <v>363</v>
      </c>
      <c r="D271" s="24" t="s">
        <v>304</v>
      </c>
      <c r="E271" s="24"/>
      <c r="F271" s="42">
        <v>3162.4</v>
      </c>
      <c r="G271" s="42">
        <v>3692.78865</v>
      </c>
      <c r="H271" s="42">
        <v>3539.808</v>
      </c>
      <c r="I271" s="120">
        <f t="shared" si="73"/>
        <v>111.93422716923855</v>
      </c>
      <c r="J271" s="61">
        <f t="shared" si="71"/>
        <v>95.85731368623004</v>
      </c>
      <c r="K271" s="66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73"/>
      <c r="AB271" s="121"/>
    </row>
    <row r="272" spans="1:28" s="17" customFormat="1" ht="50.25" customHeight="1" outlineLevel="6">
      <c r="A272" s="5" t="s">
        <v>364</v>
      </c>
      <c r="B272" s="6" t="s">
        <v>220</v>
      </c>
      <c r="C272" s="6" t="s">
        <v>365</v>
      </c>
      <c r="D272" s="6" t="s">
        <v>5</v>
      </c>
      <c r="E272" s="6"/>
      <c r="F272" s="41">
        <f aca="true" t="shared" si="75" ref="F272:H273">F273</f>
        <v>48900</v>
      </c>
      <c r="G272" s="41">
        <f t="shared" si="75"/>
        <v>48900</v>
      </c>
      <c r="H272" s="41">
        <f t="shared" si="75"/>
        <v>48900</v>
      </c>
      <c r="I272" s="120">
        <f t="shared" si="73"/>
        <v>100</v>
      </c>
      <c r="J272" s="61">
        <f t="shared" si="71"/>
        <v>100</v>
      </c>
      <c r="K272" s="66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73"/>
      <c r="AB272" s="121"/>
    </row>
    <row r="273" spans="1:28" s="17" customFormat="1" ht="18.75" outlineLevel="6">
      <c r="A273" s="62" t="s">
        <v>317</v>
      </c>
      <c r="B273" s="63" t="s">
        <v>220</v>
      </c>
      <c r="C273" s="63" t="s">
        <v>365</v>
      </c>
      <c r="D273" s="63" t="s">
        <v>316</v>
      </c>
      <c r="E273" s="63"/>
      <c r="F273" s="65">
        <f t="shared" si="75"/>
        <v>48900</v>
      </c>
      <c r="G273" s="65">
        <f t="shared" si="75"/>
        <v>48900</v>
      </c>
      <c r="H273" s="65">
        <f t="shared" si="75"/>
        <v>48900</v>
      </c>
      <c r="I273" s="120">
        <f t="shared" si="73"/>
        <v>100</v>
      </c>
      <c r="J273" s="61">
        <f t="shared" si="71"/>
        <v>100</v>
      </c>
      <c r="K273" s="98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82"/>
      <c r="AB273" s="121"/>
    </row>
    <row r="274" spans="1:28" s="17" customFormat="1" ht="34.5" customHeight="1" outlineLevel="6">
      <c r="A274" s="23" t="s">
        <v>318</v>
      </c>
      <c r="B274" s="24" t="s">
        <v>220</v>
      </c>
      <c r="C274" s="24" t="s">
        <v>365</v>
      </c>
      <c r="D274" s="24" t="s">
        <v>315</v>
      </c>
      <c r="E274" s="24"/>
      <c r="F274" s="42">
        <v>48900</v>
      </c>
      <c r="G274" s="42">
        <v>48900</v>
      </c>
      <c r="H274" s="42">
        <v>48900</v>
      </c>
      <c r="I274" s="120">
        <f t="shared" si="73"/>
        <v>100</v>
      </c>
      <c r="J274" s="61">
        <f t="shared" si="71"/>
        <v>100</v>
      </c>
      <c r="K274" s="66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73"/>
      <c r="AB274" s="121"/>
    </row>
    <row r="275" spans="1:28" s="17" customFormat="1" ht="31.5" outlineLevel="6">
      <c r="A275" s="5" t="s">
        <v>367</v>
      </c>
      <c r="B275" s="6" t="s">
        <v>220</v>
      </c>
      <c r="C275" s="6" t="s">
        <v>366</v>
      </c>
      <c r="D275" s="6" t="s">
        <v>5</v>
      </c>
      <c r="E275" s="6"/>
      <c r="F275" s="41">
        <f aca="true" t="shared" si="76" ref="F275:H276">F276</f>
        <v>3978</v>
      </c>
      <c r="G275" s="41">
        <f t="shared" si="76"/>
        <v>3978</v>
      </c>
      <c r="H275" s="41">
        <f t="shared" si="76"/>
        <v>515.723</v>
      </c>
      <c r="I275" s="120">
        <f t="shared" si="73"/>
        <v>12.96437908496732</v>
      </c>
      <c r="J275" s="61">
        <f t="shared" si="71"/>
        <v>12.96437908496732</v>
      </c>
      <c r="K275" s="66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73"/>
      <c r="AB275" s="121"/>
    </row>
    <row r="276" spans="1:28" s="17" customFormat="1" ht="78.75" outlineLevel="6">
      <c r="A276" s="62" t="s">
        <v>382</v>
      </c>
      <c r="B276" s="63" t="s">
        <v>220</v>
      </c>
      <c r="C276" s="63" t="s">
        <v>366</v>
      </c>
      <c r="D276" s="63" t="s">
        <v>380</v>
      </c>
      <c r="E276" s="63"/>
      <c r="F276" s="65">
        <f t="shared" si="76"/>
        <v>3978</v>
      </c>
      <c r="G276" s="65">
        <f t="shared" si="76"/>
        <v>3978</v>
      </c>
      <c r="H276" s="65">
        <f t="shared" si="76"/>
        <v>515.723</v>
      </c>
      <c r="I276" s="120">
        <f t="shared" si="73"/>
        <v>12.96437908496732</v>
      </c>
      <c r="J276" s="61">
        <f t="shared" si="71"/>
        <v>12.96437908496732</v>
      </c>
      <c r="K276" s="98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82"/>
      <c r="AB276" s="121"/>
    </row>
    <row r="277" spans="1:28" s="17" customFormat="1" ht="94.5" outlineLevel="6">
      <c r="A277" s="23" t="s">
        <v>383</v>
      </c>
      <c r="B277" s="24" t="s">
        <v>220</v>
      </c>
      <c r="C277" s="24" t="s">
        <v>366</v>
      </c>
      <c r="D277" s="24" t="s">
        <v>381</v>
      </c>
      <c r="E277" s="24"/>
      <c r="F277" s="42">
        <v>3978</v>
      </c>
      <c r="G277" s="42">
        <v>3978</v>
      </c>
      <c r="H277" s="42">
        <v>515.723</v>
      </c>
      <c r="I277" s="120">
        <f t="shared" si="73"/>
        <v>12.96437908496732</v>
      </c>
      <c r="J277" s="61">
        <f t="shared" si="71"/>
        <v>12.96437908496732</v>
      </c>
      <c r="K277" s="66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73"/>
      <c r="AB277" s="121"/>
    </row>
    <row r="278" spans="1:28" s="17" customFormat="1" ht="63" outlineLevel="6">
      <c r="A278" s="5" t="s">
        <v>392</v>
      </c>
      <c r="B278" s="6" t="s">
        <v>220</v>
      </c>
      <c r="C278" s="6" t="s">
        <v>391</v>
      </c>
      <c r="D278" s="6" t="s">
        <v>5</v>
      </c>
      <c r="E278" s="6"/>
      <c r="F278" s="41">
        <f aca="true" t="shared" si="77" ref="F278:H279">F279</f>
        <v>0</v>
      </c>
      <c r="G278" s="41">
        <f t="shared" si="77"/>
        <v>109.4786</v>
      </c>
      <c r="H278" s="41">
        <f t="shared" si="77"/>
        <v>109.479</v>
      </c>
      <c r="I278" s="120" t="e">
        <f t="shared" si="73"/>
        <v>#DIV/0!</v>
      </c>
      <c r="J278" s="61">
        <f t="shared" si="71"/>
        <v>100.00036536820896</v>
      </c>
      <c r="K278" s="66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73"/>
      <c r="AB278" s="121"/>
    </row>
    <row r="279" spans="1:28" s="17" customFormat="1" ht="31.5" outlineLevel="6">
      <c r="A279" s="62" t="s">
        <v>90</v>
      </c>
      <c r="B279" s="63" t="s">
        <v>220</v>
      </c>
      <c r="C279" s="63" t="s">
        <v>391</v>
      </c>
      <c r="D279" s="63" t="s">
        <v>91</v>
      </c>
      <c r="E279" s="63"/>
      <c r="F279" s="65">
        <f t="shared" si="77"/>
        <v>0</v>
      </c>
      <c r="G279" s="65">
        <f t="shared" si="77"/>
        <v>109.4786</v>
      </c>
      <c r="H279" s="65">
        <f t="shared" si="77"/>
        <v>109.479</v>
      </c>
      <c r="I279" s="120" t="e">
        <f t="shared" si="73"/>
        <v>#DIV/0!</v>
      </c>
      <c r="J279" s="61">
        <f t="shared" si="71"/>
        <v>100.00036536820896</v>
      </c>
      <c r="K279" s="98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82"/>
      <c r="AB279" s="121"/>
    </row>
    <row r="280" spans="1:28" s="17" customFormat="1" ht="47.25" outlineLevel="6">
      <c r="A280" s="23" t="s">
        <v>303</v>
      </c>
      <c r="B280" s="24" t="s">
        <v>220</v>
      </c>
      <c r="C280" s="24" t="s">
        <v>391</v>
      </c>
      <c r="D280" s="24" t="s">
        <v>304</v>
      </c>
      <c r="E280" s="24"/>
      <c r="F280" s="42">
        <v>0</v>
      </c>
      <c r="G280" s="42">
        <v>109.4786</v>
      </c>
      <c r="H280" s="42">
        <v>109.479</v>
      </c>
      <c r="I280" s="120" t="e">
        <f t="shared" si="73"/>
        <v>#DIV/0!</v>
      </c>
      <c r="J280" s="61">
        <f t="shared" si="71"/>
        <v>100.00036536820896</v>
      </c>
      <c r="K280" s="66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73"/>
      <c r="AB280" s="121"/>
    </row>
    <row r="281" spans="1:28" s="17" customFormat="1" ht="78.75" outlineLevel="6">
      <c r="A281" s="5" t="s">
        <v>394</v>
      </c>
      <c r="B281" s="6" t="s">
        <v>220</v>
      </c>
      <c r="C281" s="6" t="s">
        <v>393</v>
      </c>
      <c r="D281" s="6" t="s">
        <v>5</v>
      </c>
      <c r="E281" s="6"/>
      <c r="F281" s="41">
        <f aca="true" t="shared" si="78" ref="F281:H282">F282</f>
        <v>0</v>
      </c>
      <c r="G281" s="41">
        <f t="shared" si="78"/>
        <v>3298.423</v>
      </c>
      <c r="H281" s="41">
        <f t="shared" si="78"/>
        <v>3298.423</v>
      </c>
      <c r="I281" s="120" t="e">
        <f t="shared" si="73"/>
        <v>#DIV/0!</v>
      </c>
      <c r="J281" s="61">
        <f t="shared" si="71"/>
        <v>100</v>
      </c>
      <c r="K281" s="66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73"/>
      <c r="AB281" s="121"/>
    </row>
    <row r="282" spans="1:28" s="17" customFormat="1" ht="18.75" outlineLevel="6">
      <c r="A282" s="62" t="s">
        <v>317</v>
      </c>
      <c r="B282" s="63" t="s">
        <v>220</v>
      </c>
      <c r="C282" s="63" t="s">
        <v>393</v>
      </c>
      <c r="D282" s="63" t="s">
        <v>316</v>
      </c>
      <c r="E282" s="63"/>
      <c r="F282" s="65">
        <f t="shared" si="78"/>
        <v>0</v>
      </c>
      <c r="G282" s="65">
        <f t="shared" si="78"/>
        <v>3298.423</v>
      </c>
      <c r="H282" s="65">
        <f t="shared" si="78"/>
        <v>3298.423</v>
      </c>
      <c r="I282" s="120" t="e">
        <f t="shared" si="73"/>
        <v>#DIV/0!</v>
      </c>
      <c r="J282" s="61">
        <f t="shared" si="71"/>
        <v>100</v>
      </c>
      <c r="K282" s="98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82"/>
      <c r="AB282" s="121"/>
    </row>
    <row r="283" spans="1:28" s="17" customFormat="1" ht="63" outlineLevel="6">
      <c r="A283" s="23" t="s">
        <v>318</v>
      </c>
      <c r="B283" s="24" t="s">
        <v>220</v>
      </c>
      <c r="C283" s="24" t="s">
        <v>393</v>
      </c>
      <c r="D283" s="24" t="s">
        <v>315</v>
      </c>
      <c r="E283" s="24"/>
      <c r="F283" s="42">
        <v>0</v>
      </c>
      <c r="G283" s="42">
        <v>3298.423</v>
      </c>
      <c r="H283" s="42">
        <v>3298.423</v>
      </c>
      <c r="I283" s="120" t="e">
        <f t="shared" si="73"/>
        <v>#DIV/0!</v>
      </c>
      <c r="J283" s="61">
        <f t="shared" si="71"/>
        <v>100</v>
      </c>
      <c r="K283" s="66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73"/>
      <c r="AB283" s="121"/>
    </row>
    <row r="284" spans="1:28" s="17" customFormat="1" ht="47.25" outlineLevel="6">
      <c r="A284" s="5" t="s">
        <v>385</v>
      </c>
      <c r="B284" s="6" t="s">
        <v>220</v>
      </c>
      <c r="C284" s="6" t="s">
        <v>384</v>
      </c>
      <c r="D284" s="6" t="s">
        <v>5</v>
      </c>
      <c r="E284" s="6"/>
      <c r="F284" s="41">
        <f aca="true" t="shared" si="79" ref="F284:H285">F285</f>
        <v>0</v>
      </c>
      <c r="G284" s="41">
        <f t="shared" si="79"/>
        <v>123.031</v>
      </c>
      <c r="H284" s="41">
        <f t="shared" si="79"/>
        <v>15.95</v>
      </c>
      <c r="I284" s="120" t="e">
        <f t="shared" si="73"/>
        <v>#DIV/0!</v>
      </c>
      <c r="J284" s="61">
        <f t="shared" si="71"/>
        <v>12.964212271703879</v>
      </c>
      <c r="K284" s="66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73"/>
      <c r="AB284" s="121"/>
    </row>
    <row r="285" spans="1:28" s="17" customFormat="1" ht="78.75" outlineLevel="6">
      <c r="A285" s="62" t="s">
        <v>382</v>
      </c>
      <c r="B285" s="63" t="s">
        <v>220</v>
      </c>
      <c r="C285" s="63" t="s">
        <v>384</v>
      </c>
      <c r="D285" s="63" t="s">
        <v>380</v>
      </c>
      <c r="E285" s="63"/>
      <c r="F285" s="65">
        <f t="shared" si="79"/>
        <v>0</v>
      </c>
      <c r="G285" s="65">
        <f t="shared" si="79"/>
        <v>123.031</v>
      </c>
      <c r="H285" s="65">
        <f t="shared" si="79"/>
        <v>15.95</v>
      </c>
      <c r="I285" s="120" t="e">
        <f t="shared" si="73"/>
        <v>#DIV/0!</v>
      </c>
      <c r="J285" s="61">
        <f t="shared" si="71"/>
        <v>12.964212271703879</v>
      </c>
      <c r="K285" s="98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82"/>
      <c r="AB285" s="121"/>
    </row>
    <row r="286" spans="1:28" s="17" customFormat="1" ht="94.5" outlineLevel="6">
      <c r="A286" s="23" t="s">
        <v>383</v>
      </c>
      <c r="B286" s="24" t="s">
        <v>220</v>
      </c>
      <c r="C286" s="24" t="s">
        <v>384</v>
      </c>
      <c r="D286" s="24" t="s">
        <v>381</v>
      </c>
      <c r="E286" s="24"/>
      <c r="F286" s="42">
        <v>0</v>
      </c>
      <c r="G286" s="42">
        <v>123.031</v>
      </c>
      <c r="H286" s="42">
        <v>15.95</v>
      </c>
      <c r="I286" s="120" t="e">
        <f t="shared" si="73"/>
        <v>#DIV/0!</v>
      </c>
      <c r="J286" s="61">
        <f t="shared" si="71"/>
        <v>12.964212271703879</v>
      </c>
      <c r="K286" s="66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73"/>
      <c r="AB286" s="121"/>
    </row>
    <row r="287" spans="1:28" s="17" customFormat="1" ht="47.25" outlineLevel="6">
      <c r="A287" s="25" t="s">
        <v>346</v>
      </c>
      <c r="B287" s="14" t="s">
        <v>220</v>
      </c>
      <c r="C287" s="14" t="s">
        <v>325</v>
      </c>
      <c r="D287" s="14" t="s">
        <v>5</v>
      </c>
      <c r="E287" s="14"/>
      <c r="F287" s="40">
        <f aca="true" t="shared" si="80" ref="F287:H288">F288</f>
        <v>0</v>
      </c>
      <c r="G287" s="40">
        <f t="shared" si="80"/>
        <v>2356.11786</v>
      </c>
      <c r="H287" s="40">
        <f t="shared" si="80"/>
        <v>2309.591</v>
      </c>
      <c r="I287" s="120" t="e">
        <f t="shared" si="73"/>
        <v>#DIV/0!</v>
      </c>
      <c r="J287" s="61">
        <f t="shared" si="71"/>
        <v>98.02527450812669</v>
      </c>
      <c r="K287" s="66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73"/>
      <c r="AB287" s="121"/>
    </row>
    <row r="288" spans="1:28" s="17" customFormat="1" ht="31.5" outlineLevel="6">
      <c r="A288" s="5" t="s">
        <v>90</v>
      </c>
      <c r="B288" s="6" t="s">
        <v>220</v>
      </c>
      <c r="C288" s="6" t="s">
        <v>423</v>
      </c>
      <c r="D288" s="6" t="s">
        <v>91</v>
      </c>
      <c r="E288" s="6"/>
      <c r="F288" s="41">
        <f t="shared" si="80"/>
        <v>0</v>
      </c>
      <c r="G288" s="41">
        <f t="shared" si="80"/>
        <v>2356.11786</v>
      </c>
      <c r="H288" s="41">
        <f t="shared" si="80"/>
        <v>2309.591</v>
      </c>
      <c r="I288" s="120" t="e">
        <f t="shared" si="73"/>
        <v>#DIV/0!</v>
      </c>
      <c r="J288" s="61">
        <f t="shared" si="71"/>
        <v>98.02527450812669</v>
      </c>
      <c r="K288" s="66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73"/>
      <c r="AB288" s="121"/>
    </row>
    <row r="289" spans="1:28" s="17" customFormat="1" ht="31.5" outlineLevel="6">
      <c r="A289" s="27" t="s">
        <v>92</v>
      </c>
      <c r="B289" s="24" t="s">
        <v>220</v>
      </c>
      <c r="C289" s="24" t="s">
        <v>423</v>
      </c>
      <c r="D289" s="24" t="s">
        <v>93</v>
      </c>
      <c r="E289" s="24"/>
      <c r="F289" s="42">
        <v>0</v>
      </c>
      <c r="G289" s="42">
        <v>2356.11786</v>
      </c>
      <c r="H289" s="42">
        <v>2309.591</v>
      </c>
      <c r="I289" s="120" t="e">
        <f t="shared" si="73"/>
        <v>#DIV/0!</v>
      </c>
      <c r="J289" s="61">
        <f t="shared" si="71"/>
        <v>98.02527450812669</v>
      </c>
      <c r="K289" s="66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73"/>
      <c r="AB289" s="121"/>
    </row>
    <row r="290" spans="1:28" s="17" customFormat="1" ht="31.5" outlineLevel="6">
      <c r="A290" s="27" t="s">
        <v>92</v>
      </c>
      <c r="B290" s="24" t="s">
        <v>220</v>
      </c>
      <c r="C290" s="24" t="s">
        <v>414</v>
      </c>
      <c r="D290" s="24" t="s">
        <v>93</v>
      </c>
      <c r="E290" s="24"/>
      <c r="F290" s="42">
        <v>0</v>
      </c>
      <c r="G290" s="42">
        <v>0</v>
      </c>
      <c r="H290" s="42">
        <v>7580.23</v>
      </c>
      <c r="I290" s="120" t="e">
        <f t="shared" si="73"/>
        <v>#DIV/0!</v>
      </c>
      <c r="J290" s="61">
        <v>0</v>
      </c>
      <c r="K290" s="66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73"/>
      <c r="AB290" s="121"/>
    </row>
    <row r="291" spans="1:28" s="17" customFormat="1" ht="17.25" customHeight="1" outlineLevel="3">
      <c r="A291" s="7" t="s">
        <v>36</v>
      </c>
      <c r="B291" s="8" t="s">
        <v>12</v>
      </c>
      <c r="C291" s="8" t="s">
        <v>230</v>
      </c>
      <c r="D291" s="8" t="s">
        <v>5</v>
      </c>
      <c r="E291" s="8"/>
      <c r="F291" s="39">
        <f>+F292</f>
        <v>1200.72947</v>
      </c>
      <c r="G291" s="39">
        <f>+G292</f>
        <v>0.72947</v>
      </c>
      <c r="H291" s="39">
        <f>+H292</f>
        <v>0.729</v>
      </c>
      <c r="I291" s="120">
        <f t="shared" si="73"/>
        <v>0.06071309301669759</v>
      </c>
      <c r="J291" s="61">
        <f aca="true" t="shared" si="81" ref="J291:J299">H291/G291*100</f>
        <v>99.93556966016423</v>
      </c>
      <c r="K291" s="70" t="e">
        <f>#REF!+#REF!</f>
        <v>#REF!</v>
      </c>
      <c r="L291" s="39" t="e">
        <f>#REF!+#REF!</f>
        <v>#REF!</v>
      </c>
      <c r="M291" s="39" t="e">
        <f>#REF!+#REF!</f>
        <v>#REF!</v>
      </c>
      <c r="N291" s="39" t="e">
        <f>#REF!+#REF!</f>
        <v>#REF!</v>
      </c>
      <c r="O291" s="39" t="e">
        <f>#REF!+#REF!</f>
        <v>#REF!</v>
      </c>
      <c r="P291" s="39" t="e">
        <f>#REF!+#REF!</f>
        <v>#REF!</v>
      </c>
      <c r="Q291" s="39" t="e">
        <f>#REF!+#REF!</f>
        <v>#REF!</v>
      </c>
      <c r="R291" s="39" t="e">
        <f>#REF!+#REF!</f>
        <v>#REF!</v>
      </c>
      <c r="S291" s="39" t="e">
        <f>#REF!+#REF!</f>
        <v>#REF!</v>
      </c>
      <c r="T291" s="39" t="e">
        <f>#REF!+#REF!</f>
        <v>#REF!</v>
      </c>
      <c r="U291" s="39" t="e">
        <f>#REF!+#REF!</f>
        <v>#REF!</v>
      </c>
      <c r="V291" s="39" t="e">
        <f>#REF!+#REF!</f>
        <v>#REF!</v>
      </c>
      <c r="W291" s="39" t="e">
        <f>#REF!+#REF!</f>
        <v>#REF!</v>
      </c>
      <c r="X291" s="39" t="e">
        <f>#REF!+#REF!</f>
        <v>#REF!</v>
      </c>
      <c r="Y291" s="39" t="e">
        <f>#REF!+#REF!</f>
        <v>#REF!</v>
      </c>
      <c r="Z291" s="39" t="e">
        <f>#REF!+#REF!</f>
        <v>#REF!</v>
      </c>
      <c r="AA291" s="73"/>
      <c r="AB291" s="121"/>
    </row>
    <row r="292" spans="1:28" s="17" customFormat="1" ht="17.25" customHeight="1" outlineLevel="3">
      <c r="A292" s="15" t="s">
        <v>128</v>
      </c>
      <c r="B292" s="8" t="s">
        <v>12</v>
      </c>
      <c r="C292" s="8" t="s">
        <v>231</v>
      </c>
      <c r="D292" s="8" t="s">
        <v>5</v>
      </c>
      <c r="E292" s="8"/>
      <c r="F292" s="39">
        <f>F293</f>
        <v>1200.72947</v>
      </c>
      <c r="G292" s="39">
        <f>G293</f>
        <v>0.72947</v>
      </c>
      <c r="H292" s="39">
        <f>H293</f>
        <v>0.729</v>
      </c>
      <c r="I292" s="120">
        <f t="shared" si="73"/>
        <v>0.06071309301669759</v>
      </c>
      <c r="J292" s="61">
        <f t="shared" si="81"/>
        <v>99.93556966016423</v>
      </c>
      <c r="K292" s="70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73"/>
      <c r="AB292" s="121"/>
    </row>
    <row r="293" spans="1:28" s="17" customFormat="1" ht="17.25" customHeight="1" outlineLevel="3">
      <c r="A293" s="15" t="s">
        <v>130</v>
      </c>
      <c r="B293" s="8" t="s">
        <v>12</v>
      </c>
      <c r="C293" s="8" t="s">
        <v>232</v>
      </c>
      <c r="D293" s="8" t="s">
        <v>5</v>
      </c>
      <c r="E293" s="8"/>
      <c r="F293" s="39">
        <f>F294+F300</f>
        <v>1200.72947</v>
      </c>
      <c r="G293" s="39">
        <f>G294+G300</f>
        <v>0.72947</v>
      </c>
      <c r="H293" s="39">
        <f>H294+H300</f>
        <v>0.729</v>
      </c>
      <c r="I293" s="120">
        <f t="shared" si="73"/>
        <v>0.06071309301669759</v>
      </c>
      <c r="J293" s="61">
        <f t="shared" si="81"/>
        <v>99.93556966016423</v>
      </c>
      <c r="K293" s="70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73"/>
      <c r="AB293" s="121"/>
    </row>
    <row r="294" spans="1:28" s="17" customFormat="1" ht="50.25" customHeight="1" outlineLevel="3">
      <c r="A294" s="30" t="s">
        <v>178</v>
      </c>
      <c r="B294" s="14" t="s">
        <v>12</v>
      </c>
      <c r="C294" s="14" t="s">
        <v>255</v>
      </c>
      <c r="D294" s="14" t="s">
        <v>5</v>
      </c>
      <c r="E294" s="14"/>
      <c r="F294" s="40">
        <f>F295+F298</f>
        <v>0.72947</v>
      </c>
      <c r="G294" s="40">
        <f>G295+G298</f>
        <v>0.72947</v>
      </c>
      <c r="H294" s="40">
        <f>H295+H298</f>
        <v>0.729</v>
      </c>
      <c r="I294" s="120">
        <f t="shared" si="73"/>
        <v>99.93556966016423</v>
      </c>
      <c r="J294" s="61">
        <f t="shared" si="81"/>
        <v>99.93556966016423</v>
      </c>
      <c r="K294" s="70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73"/>
      <c r="AB294" s="121"/>
    </row>
    <row r="295" spans="1:28" s="17" customFormat="1" ht="18" customHeight="1" outlineLevel="3">
      <c r="A295" s="5" t="s">
        <v>89</v>
      </c>
      <c r="B295" s="6" t="s">
        <v>12</v>
      </c>
      <c r="C295" s="6" t="s">
        <v>255</v>
      </c>
      <c r="D295" s="6" t="s">
        <v>88</v>
      </c>
      <c r="E295" s="6"/>
      <c r="F295" s="41">
        <f>F296+F297</f>
        <v>0.61</v>
      </c>
      <c r="G295" s="41">
        <f>G296+G297</f>
        <v>0.61</v>
      </c>
      <c r="H295" s="41">
        <f>H296+H297</f>
        <v>0.61</v>
      </c>
      <c r="I295" s="120">
        <f t="shared" si="73"/>
        <v>100</v>
      </c>
      <c r="J295" s="61">
        <f t="shared" si="81"/>
        <v>100</v>
      </c>
      <c r="K295" s="70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73"/>
      <c r="AB295" s="121"/>
    </row>
    <row r="296" spans="1:28" s="17" customFormat="1" ht="17.25" customHeight="1" outlineLevel="3">
      <c r="A296" s="23" t="s">
        <v>223</v>
      </c>
      <c r="B296" s="24" t="s">
        <v>12</v>
      </c>
      <c r="C296" s="24" t="s">
        <v>255</v>
      </c>
      <c r="D296" s="24" t="s">
        <v>86</v>
      </c>
      <c r="E296" s="24"/>
      <c r="F296" s="42">
        <v>0.47</v>
      </c>
      <c r="G296" s="42">
        <v>0.47</v>
      </c>
      <c r="H296" s="42">
        <v>0.47</v>
      </c>
      <c r="I296" s="120">
        <f t="shared" si="73"/>
        <v>100</v>
      </c>
      <c r="J296" s="61">
        <f t="shared" si="81"/>
        <v>100</v>
      </c>
      <c r="K296" s="70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73"/>
      <c r="AB296" s="121"/>
    </row>
    <row r="297" spans="1:28" s="17" customFormat="1" ht="50.25" customHeight="1" outlineLevel="3">
      <c r="A297" s="23" t="s">
        <v>224</v>
      </c>
      <c r="B297" s="24" t="s">
        <v>12</v>
      </c>
      <c r="C297" s="24" t="s">
        <v>255</v>
      </c>
      <c r="D297" s="24" t="s">
        <v>225</v>
      </c>
      <c r="E297" s="24"/>
      <c r="F297" s="42">
        <v>0.14</v>
      </c>
      <c r="G297" s="42">
        <v>0.14</v>
      </c>
      <c r="H297" s="42">
        <v>0.14</v>
      </c>
      <c r="I297" s="120">
        <f t="shared" si="73"/>
        <v>100</v>
      </c>
      <c r="J297" s="61">
        <f t="shared" si="81"/>
        <v>100</v>
      </c>
      <c r="K297" s="70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73"/>
      <c r="AB297" s="121"/>
    </row>
    <row r="298" spans="1:28" s="17" customFormat="1" ht="17.25" customHeight="1" outlineLevel="3">
      <c r="A298" s="5" t="s">
        <v>90</v>
      </c>
      <c r="B298" s="6" t="s">
        <v>12</v>
      </c>
      <c r="C298" s="6" t="s">
        <v>255</v>
      </c>
      <c r="D298" s="6" t="s">
        <v>91</v>
      </c>
      <c r="E298" s="6"/>
      <c r="F298" s="41">
        <f>F299</f>
        <v>0.11947</v>
      </c>
      <c r="G298" s="41">
        <f>G299</f>
        <v>0.11947</v>
      </c>
      <c r="H298" s="41">
        <f>H299</f>
        <v>0.119</v>
      </c>
      <c r="I298" s="120">
        <f t="shared" si="73"/>
        <v>99.6065957981083</v>
      </c>
      <c r="J298" s="61">
        <f t="shared" si="81"/>
        <v>99.6065957981083</v>
      </c>
      <c r="K298" s="70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73"/>
      <c r="AB298" s="121"/>
    </row>
    <row r="299" spans="1:28" s="17" customFormat="1" ht="17.25" customHeight="1" outlineLevel="3">
      <c r="A299" s="23" t="s">
        <v>92</v>
      </c>
      <c r="B299" s="24" t="s">
        <v>12</v>
      </c>
      <c r="C299" s="24" t="s">
        <v>255</v>
      </c>
      <c r="D299" s="24" t="s">
        <v>93</v>
      </c>
      <c r="E299" s="24"/>
      <c r="F299" s="42">
        <v>0.11947</v>
      </c>
      <c r="G299" s="42">
        <v>0.11947</v>
      </c>
      <c r="H299" s="42">
        <v>0.119</v>
      </c>
      <c r="I299" s="120">
        <f t="shared" si="73"/>
        <v>99.6065957981083</v>
      </c>
      <c r="J299" s="61">
        <f t="shared" si="81"/>
        <v>99.6065957981083</v>
      </c>
      <c r="K299" s="70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73"/>
      <c r="AB299" s="121"/>
    </row>
    <row r="300" spans="1:28" s="17" customFormat="1" ht="17.25" customHeight="1" outlineLevel="3">
      <c r="A300" s="25" t="s">
        <v>196</v>
      </c>
      <c r="B300" s="14" t="s">
        <v>12</v>
      </c>
      <c r="C300" s="14" t="s">
        <v>434</v>
      </c>
      <c r="D300" s="14" t="s">
        <v>5</v>
      </c>
      <c r="E300" s="14"/>
      <c r="F300" s="40">
        <f aca="true" t="shared" si="82" ref="F300:H301">F301</f>
        <v>1200</v>
      </c>
      <c r="G300" s="40">
        <f t="shared" si="82"/>
        <v>0</v>
      </c>
      <c r="H300" s="40">
        <f t="shared" si="82"/>
        <v>0</v>
      </c>
      <c r="I300" s="120">
        <f t="shared" si="73"/>
        <v>0</v>
      </c>
      <c r="J300" s="61">
        <v>0</v>
      </c>
      <c r="K300" s="70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73"/>
      <c r="AB300" s="121"/>
    </row>
    <row r="301" spans="1:28" s="17" customFormat="1" ht="17.25" customHeight="1" outlineLevel="3">
      <c r="A301" s="5" t="s">
        <v>90</v>
      </c>
      <c r="B301" s="6" t="s">
        <v>12</v>
      </c>
      <c r="C301" s="6" t="s">
        <v>434</v>
      </c>
      <c r="D301" s="6" t="s">
        <v>91</v>
      </c>
      <c r="E301" s="6"/>
      <c r="F301" s="41">
        <f t="shared" si="82"/>
        <v>1200</v>
      </c>
      <c r="G301" s="41">
        <f t="shared" si="82"/>
        <v>0</v>
      </c>
      <c r="H301" s="41">
        <f t="shared" si="82"/>
        <v>0</v>
      </c>
      <c r="I301" s="120">
        <f t="shared" si="73"/>
        <v>0</v>
      </c>
      <c r="J301" s="61">
        <v>0</v>
      </c>
      <c r="K301" s="70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73"/>
      <c r="AB301" s="121"/>
    </row>
    <row r="302" spans="1:28" s="17" customFormat="1" ht="17.25" customHeight="1" outlineLevel="3">
      <c r="A302" s="23" t="s">
        <v>92</v>
      </c>
      <c r="B302" s="24" t="s">
        <v>12</v>
      </c>
      <c r="C302" s="24" t="s">
        <v>434</v>
      </c>
      <c r="D302" s="24" t="s">
        <v>93</v>
      </c>
      <c r="E302" s="24"/>
      <c r="F302" s="42">
        <v>1200</v>
      </c>
      <c r="G302" s="42">
        <v>0</v>
      </c>
      <c r="H302" s="42">
        <v>0</v>
      </c>
      <c r="I302" s="120">
        <f t="shared" si="73"/>
        <v>0</v>
      </c>
      <c r="J302" s="61">
        <v>0</v>
      </c>
      <c r="K302" s="70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73"/>
      <c r="AB302" s="121"/>
    </row>
    <row r="303" spans="1:28" s="17" customFormat="1" ht="18.75" outlineLevel="6">
      <c r="A303" s="12" t="s">
        <v>54</v>
      </c>
      <c r="B303" s="13" t="s">
        <v>53</v>
      </c>
      <c r="C303" s="13" t="s">
        <v>230</v>
      </c>
      <c r="D303" s="13" t="s">
        <v>5</v>
      </c>
      <c r="E303" s="13"/>
      <c r="F303" s="38">
        <f>F304+F337+F381+F414+F419+F430</f>
        <v>607458.2989999999</v>
      </c>
      <c r="G303" s="38">
        <f>G304+G337+G381+G414+G419+G430</f>
        <v>739978.0476299999</v>
      </c>
      <c r="H303" s="38">
        <f>H304+H337+H381+H414+H419+H430</f>
        <v>727404.187</v>
      </c>
      <c r="I303" s="120">
        <f t="shared" si="73"/>
        <v>119.74553449964476</v>
      </c>
      <c r="J303" s="61">
        <f aca="true" t="shared" si="83" ref="J303:J332">H303/G303*100</f>
        <v>98.30077923659067</v>
      </c>
      <c r="K303" s="66" t="e">
        <f aca="true" t="shared" si="84" ref="K303:Z303">K309+K337+K419+K430</f>
        <v>#REF!</v>
      </c>
      <c r="L303" s="38" t="e">
        <f t="shared" si="84"/>
        <v>#REF!</v>
      </c>
      <c r="M303" s="38" t="e">
        <f t="shared" si="84"/>
        <v>#REF!</v>
      </c>
      <c r="N303" s="38" t="e">
        <f t="shared" si="84"/>
        <v>#REF!</v>
      </c>
      <c r="O303" s="38" t="e">
        <f t="shared" si="84"/>
        <v>#REF!</v>
      </c>
      <c r="P303" s="38" t="e">
        <f t="shared" si="84"/>
        <v>#REF!</v>
      </c>
      <c r="Q303" s="38" t="e">
        <f t="shared" si="84"/>
        <v>#REF!</v>
      </c>
      <c r="R303" s="38" t="e">
        <f t="shared" si="84"/>
        <v>#REF!</v>
      </c>
      <c r="S303" s="38" t="e">
        <f t="shared" si="84"/>
        <v>#REF!</v>
      </c>
      <c r="T303" s="38" t="e">
        <f t="shared" si="84"/>
        <v>#REF!</v>
      </c>
      <c r="U303" s="38" t="e">
        <f t="shared" si="84"/>
        <v>#REF!</v>
      </c>
      <c r="V303" s="38" t="e">
        <f t="shared" si="84"/>
        <v>#REF!</v>
      </c>
      <c r="W303" s="38" t="e">
        <f t="shared" si="84"/>
        <v>#REF!</v>
      </c>
      <c r="X303" s="38" t="e">
        <f t="shared" si="84"/>
        <v>#REF!</v>
      </c>
      <c r="Y303" s="38" t="e">
        <f t="shared" si="84"/>
        <v>#REF!</v>
      </c>
      <c r="Z303" s="38" t="e">
        <f t="shared" si="84"/>
        <v>#REF!</v>
      </c>
      <c r="AA303" s="73"/>
      <c r="AB303" s="121"/>
    </row>
    <row r="304" spans="1:28" s="17" customFormat="1" ht="18.75" outlineLevel="6">
      <c r="A304" s="12" t="s">
        <v>44</v>
      </c>
      <c r="B304" s="13" t="s">
        <v>20</v>
      </c>
      <c r="C304" s="13" t="s">
        <v>230</v>
      </c>
      <c r="D304" s="13" t="s">
        <v>5</v>
      </c>
      <c r="E304" s="13"/>
      <c r="F304" s="38">
        <f>F309+F305</f>
        <v>130334.587</v>
      </c>
      <c r="G304" s="38">
        <f>G309+G305</f>
        <v>149562.71748</v>
      </c>
      <c r="H304" s="38">
        <f>H309+H305</f>
        <v>148277.567</v>
      </c>
      <c r="I304" s="120">
        <f t="shared" si="73"/>
        <v>113.76685990496138</v>
      </c>
      <c r="J304" s="61">
        <f t="shared" si="83"/>
        <v>99.14072804930692</v>
      </c>
      <c r="K304" s="66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73"/>
      <c r="AB304" s="121"/>
    </row>
    <row r="305" spans="1:28" s="17" customFormat="1" ht="47.25" outlineLevel="6">
      <c r="A305" s="15" t="s">
        <v>128</v>
      </c>
      <c r="B305" s="8" t="s">
        <v>20</v>
      </c>
      <c r="C305" s="8" t="s">
        <v>231</v>
      </c>
      <c r="D305" s="8" t="s">
        <v>5</v>
      </c>
      <c r="E305" s="8"/>
      <c r="F305" s="39">
        <f aca="true" t="shared" si="85" ref="F305:H307">F306</f>
        <v>4352</v>
      </c>
      <c r="G305" s="39">
        <f t="shared" si="85"/>
        <v>4514.64469</v>
      </c>
      <c r="H305" s="39">
        <f t="shared" si="85"/>
        <v>4514.645</v>
      </c>
      <c r="I305" s="120">
        <f t="shared" si="73"/>
        <v>103.73724724264707</v>
      </c>
      <c r="J305" s="61">
        <f t="shared" si="83"/>
        <v>100.00000686654258</v>
      </c>
      <c r="K305" s="66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73"/>
      <c r="AB305" s="121"/>
    </row>
    <row r="306" spans="1:28" s="17" customFormat="1" ht="47.25" outlineLevel="6">
      <c r="A306" s="15" t="s">
        <v>130</v>
      </c>
      <c r="B306" s="8" t="s">
        <v>20</v>
      </c>
      <c r="C306" s="8" t="s">
        <v>232</v>
      </c>
      <c r="D306" s="8" t="s">
        <v>5</v>
      </c>
      <c r="E306" s="8"/>
      <c r="F306" s="39">
        <f t="shared" si="85"/>
        <v>4352</v>
      </c>
      <c r="G306" s="39">
        <f t="shared" si="85"/>
        <v>4514.64469</v>
      </c>
      <c r="H306" s="39">
        <f t="shared" si="85"/>
        <v>4514.645</v>
      </c>
      <c r="I306" s="120">
        <f t="shared" si="73"/>
        <v>103.73724724264707</v>
      </c>
      <c r="J306" s="61">
        <f t="shared" si="83"/>
        <v>100.00000686654258</v>
      </c>
      <c r="K306" s="66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73"/>
      <c r="AB306" s="121"/>
    </row>
    <row r="307" spans="1:28" s="17" customFormat="1" ht="31.5" outlineLevel="6">
      <c r="A307" s="25" t="s">
        <v>321</v>
      </c>
      <c r="B307" s="14" t="s">
        <v>20</v>
      </c>
      <c r="C307" s="14" t="s">
        <v>342</v>
      </c>
      <c r="D307" s="14" t="s">
        <v>5</v>
      </c>
      <c r="E307" s="14"/>
      <c r="F307" s="40">
        <f t="shared" si="85"/>
        <v>4352</v>
      </c>
      <c r="G307" s="40">
        <f t="shared" si="85"/>
        <v>4514.64469</v>
      </c>
      <c r="H307" s="40">
        <f t="shared" si="85"/>
        <v>4514.645</v>
      </c>
      <c r="I307" s="120">
        <f t="shared" si="73"/>
        <v>103.73724724264707</v>
      </c>
      <c r="J307" s="61">
        <f t="shared" si="83"/>
        <v>100.00000686654258</v>
      </c>
      <c r="K307" s="66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73"/>
      <c r="AB307" s="121"/>
    </row>
    <row r="308" spans="1:28" s="17" customFormat="1" ht="31.5" outlineLevel="6">
      <c r="A308" s="47" t="s">
        <v>83</v>
      </c>
      <c r="B308" s="46" t="s">
        <v>20</v>
      </c>
      <c r="C308" s="46" t="s">
        <v>342</v>
      </c>
      <c r="D308" s="46" t="s">
        <v>84</v>
      </c>
      <c r="E308" s="46"/>
      <c r="F308" s="48">
        <v>4352</v>
      </c>
      <c r="G308" s="48">
        <v>4514.64469</v>
      </c>
      <c r="H308" s="48">
        <v>4514.645</v>
      </c>
      <c r="I308" s="120">
        <f t="shared" si="73"/>
        <v>103.73724724264707</v>
      </c>
      <c r="J308" s="61">
        <f t="shared" si="83"/>
        <v>100.00000686654258</v>
      </c>
      <c r="K308" s="100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75"/>
      <c r="AB308" s="121"/>
    </row>
    <row r="309" spans="1:28" s="17" customFormat="1" ht="15.75" outlineLevel="6">
      <c r="A309" s="31" t="s">
        <v>208</v>
      </c>
      <c r="B309" s="8" t="s">
        <v>20</v>
      </c>
      <c r="C309" s="8" t="s">
        <v>256</v>
      </c>
      <c r="D309" s="8" t="s">
        <v>5</v>
      </c>
      <c r="E309" s="8"/>
      <c r="F309" s="39">
        <f>F310+F329+F333</f>
        <v>125982.587</v>
      </c>
      <c r="G309" s="39">
        <f>G310+G329+G333</f>
        <v>145048.07279</v>
      </c>
      <c r="H309" s="39">
        <f>H310+H329+H333</f>
        <v>143762.92200000002</v>
      </c>
      <c r="I309" s="120">
        <f t="shared" si="73"/>
        <v>114.11332742357483</v>
      </c>
      <c r="J309" s="61">
        <f t="shared" si="83"/>
        <v>99.11398285735198</v>
      </c>
      <c r="K309" s="70">
        <f aca="true" t="shared" si="86" ref="K309:Z309">K310</f>
        <v>0</v>
      </c>
      <c r="L309" s="39">
        <f t="shared" si="86"/>
        <v>0</v>
      </c>
      <c r="M309" s="39">
        <f t="shared" si="86"/>
        <v>0</v>
      </c>
      <c r="N309" s="39">
        <f t="shared" si="86"/>
        <v>0</v>
      </c>
      <c r="O309" s="39">
        <f t="shared" si="86"/>
        <v>0</v>
      </c>
      <c r="P309" s="39">
        <f t="shared" si="86"/>
        <v>0</v>
      </c>
      <c r="Q309" s="39">
        <f t="shared" si="86"/>
        <v>0</v>
      </c>
      <c r="R309" s="39">
        <f t="shared" si="86"/>
        <v>0</v>
      </c>
      <c r="S309" s="39">
        <f t="shared" si="86"/>
        <v>0</v>
      </c>
      <c r="T309" s="39">
        <f t="shared" si="86"/>
        <v>0</v>
      </c>
      <c r="U309" s="39">
        <f t="shared" si="86"/>
        <v>0</v>
      </c>
      <c r="V309" s="39">
        <f t="shared" si="86"/>
        <v>0</v>
      </c>
      <c r="W309" s="39">
        <f t="shared" si="86"/>
        <v>0</v>
      </c>
      <c r="X309" s="39">
        <f t="shared" si="86"/>
        <v>0</v>
      </c>
      <c r="Y309" s="39">
        <f t="shared" si="86"/>
        <v>0</v>
      </c>
      <c r="Z309" s="39">
        <f t="shared" si="86"/>
        <v>0</v>
      </c>
      <c r="AA309" s="73"/>
      <c r="AB309" s="121"/>
    </row>
    <row r="310" spans="1:28" s="17" customFormat="1" ht="19.5" customHeight="1" outlineLevel="6">
      <c r="A310" s="31" t="s">
        <v>148</v>
      </c>
      <c r="B310" s="8" t="s">
        <v>20</v>
      </c>
      <c r="C310" s="8" t="s">
        <v>257</v>
      </c>
      <c r="D310" s="8" t="s">
        <v>5</v>
      </c>
      <c r="E310" s="8"/>
      <c r="F310" s="39">
        <f>F311+F314+F317+F323+F326+F320</f>
        <v>125982.587</v>
      </c>
      <c r="G310" s="39">
        <f>G311+G314+G317+G323+G326+G320</f>
        <v>144668.92279</v>
      </c>
      <c r="H310" s="39">
        <f>H311+H314+H317+H323+H326+H320</f>
        <v>143383.77200000003</v>
      </c>
      <c r="I310" s="120">
        <f t="shared" si="73"/>
        <v>113.81237313375698</v>
      </c>
      <c r="J310" s="61">
        <f t="shared" si="83"/>
        <v>99.11166077329166</v>
      </c>
      <c r="K310" s="70">
        <f aca="true" t="shared" si="87" ref="K310:Z310">K311</f>
        <v>0</v>
      </c>
      <c r="L310" s="39">
        <f t="shared" si="87"/>
        <v>0</v>
      </c>
      <c r="M310" s="39">
        <f t="shared" si="87"/>
        <v>0</v>
      </c>
      <c r="N310" s="39">
        <f t="shared" si="87"/>
        <v>0</v>
      </c>
      <c r="O310" s="39">
        <f t="shared" si="87"/>
        <v>0</v>
      </c>
      <c r="P310" s="39">
        <f t="shared" si="87"/>
        <v>0</v>
      </c>
      <c r="Q310" s="39">
        <f t="shared" si="87"/>
        <v>0</v>
      </c>
      <c r="R310" s="39">
        <f t="shared" si="87"/>
        <v>0</v>
      </c>
      <c r="S310" s="39">
        <f t="shared" si="87"/>
        <v>0</v>
      </c>
      <c r="T310" s="39">
        <f t="shared" si="87"/>
        <v>0</v>
      </c>
      <c r="U310" s="39">
        <f t="shared" si="87"/>
        <v>0</v>
      </c>
      <c r="V310" s="39">
        <f t="shared" si="87"/>
        <v>0</v>
      </c>
      <c r="W310" s="39">
        <f t="shared" si="87"/>
        <v>0</v>
      </c>
      <c r="X310" s="39">
        <f t="shared" si="87"/>
        <v>0</v>
      </c>
      <c r="Y310" s="39">
        <f t="shared" si="87"/>
        <v>0</v>
      </c>
      <c r="Z310" s="39">
        <f t="shared" si="87"/>
        <v>0</v>
      </c>
      <c r="AA310" s="73"/>
      <c r="AB310" s="121"/>
    </row>
    <row r="311" spans="1:28" s="17" customFormat="1" ht="31.5" outlineLevel="6">
      <c r="A311" s="25" t="s">
        <v>149</v>
      </c>
      <c r="B311" s="14" t="s">
        <v>20</v>
      </c>
      <c r="C311" s="14" t="s">
        <v>258</v>
      </c>
      <c r="D311" s="14" t="s">
        <v>5</v>
      </c>
      <c r="E311" s="14"/>
      <c r="F311" s="40">
        <f aca="true" t="shared" si="88" ref="F311:H312">F312</f>
        <v>36910</v>
      </c>
      <c r="G311" s="40">
        <f t="shared" si="88"/>
        <v>47210</v>
      </c>
      <c r="H311" s="40">
        <f t="shared" si="88"/>
        <v>47210</v>
      </c>
      <c r="I311" s="120">
        <f t="shared" si="73"/>
        <v>127.90571660796533</v>
      </c>
      <c r="J311" s="61">
        <f t="shared" si="83"/>
        <v>100</v>
      </c>
      <c r="K311" s="71">
        <f aca="true" t="shared" si="89" ref="K311:Z311">K313</f>
        <v>0</v>
      </c>
      <c r="L311" s="41">
        <f t="shared" si="89"/>
        <v>0</v>
      </c>
      <c r="M311" s="41">
        <f t="shared" si="89"/>
        <v>0</v>
      </c>
      <c r="N311" s="41">
        <f t="shared" si="89"/>
        <v>0</v>
      </c>
      <c r="O311" s="41">
        <f t="shared" si="89"/>
        <v>0</v>
      </c>
      <c r="P311" s="41">
        <f t="shared" si="89"/>
        <v>0</v>
      </c>
      <c r="Q311" s="41">
        <f t="shared" si="89"/>
        <v>0</v>
      </c>
      <c r="R311" s="41">
        <f t="shared" si="89"/>
        <v>0</v>
      </c>
      <c r="S311" s="41">
        <f t="shared" si="89"/>
        <v>0</v>
      </c>
      <c r="T311" s="41">
        <f t="shared" si="89"/>
        <v>0</v>
      </c>
      <c r="U311" s="41">
        <f t="shared" si="89"/>
        <v>0</v>
      </c>
      <c r="V311" s="41">
        <f t="shared" si="89"/>
        <v>0</v>
      </c>
      <c r="W311" s="41">
        <f t="shared" si="89"/>
        <v>0</v>
      </c>
      <c r="X311" s="41">
        <f t="shared" si="89"/>
        <v>0</v>
      </c>
      <c r="Y311" s="41">
        <f t="shared" si="89"/>
        <v>0</v>
      </c>
      <c r="Z311" s="41">
        <f t="shared" si="89"/>
        <v>0</v>
      </c>
      <c r="AA311" s="73"/>
      <c r="AB311" s="121"/>
    </row>
    <row r="312" spans="1:28" s="17" customFormat="1" ht="15.75" outlineLevel="6">
      <c r="A312" s="5" t="s">
        <v>113</v>
      </c>
      <c r="B312" s="6" t="s">
        <v>20</v>
      </c>
      <c r="C312" s="6" t="s">
        <v>258</v>
      </c>
      <c r="D312" s="6" t="s">
        <v>114</v>
      </c>
      <c r="E312" s="6"/>
      <c r="F312" s="41">
        <f t="shared" si="88"/>
        <v>36910</v>
      </c>
      <c r="G312" s="41">
        <f t="shared" si="88"/>
        <v>47210</v>
      </c>
      <c r="H312" s="41">
        <f t="shared" si="88"/>
        <v>47210</v>
      </c>
      <c r="I312" s="120">
        <f t="shared" si="73"/>
        <v>127.90571660796533</v>
      </c>
      <c r="J312" s="61">
        <f t="shared" si="83"/>
        <v>100</v>
      </c>
      <c r="K312" s="7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73"/>
      <c r="AB312" s="121"/>
    </row>
    <row r="313" spans="1:28" s="17" customFormat="1" ht="78.75" outlineLevel="6">
      <c r="A313" s="27" t="s">
        <v>187</v>
      </c>
      <c r="B313" s="24" t="s">
        <v>20</v>
      </c>
      <c r="C313" s="24" t="s">
        <v>258</v>
      </c>
      <c r="D313" s="24" t="s">
        <v>82</v>
      </c>
      <c r="E313" s="24"/>
      <c r="F313" s="42">
        <v>36910</v>
      </c>
      <c r="G313" s="42">
        <f>46210+1000</f>
        <v>47210</v>
      </c>
      <c r="H313" s="42">
        <v>47210</v>
      </c>
      <c r="I313" s="120">
        <f t="shared" si="73"/>
        <v>127.90571660796533</v>
      </c>
      <c r="J313" s="61">
        <f t="shared" si="83"/>
        <v>100</v>
      </c>
      <c r="K313" s="7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73"/>
      <c r="AB313" s="121"/>
    </row>
    <row r="314" spans="1:28" s="17" customFormat="1" ht="94.5" outlineLevel="6">
      <c r="A314" s="30" t="s">
        <v>151</v>
      </c>
      <c r="B314" s="14" t="s">
        <v>20</v>
      </c>
      <c r="C314" s="14" t="s">
        <v>259</v>
      </c>
      <c r="D314" s="14" t="s">
        <v>5</v>
      </c>
      <c r="E314" s="14"/>
      <c r="F314" s="40">
        <f aca="true" t="shared" si="90" ref="F314:H315">F315</f>
        <v>86703</v>
      </c>
      <c r="G314" s="40">
        <f t="shared" si="90"/>
        <v>86703</v>
      </c>
      <c r="H314" s="40">
        <f t="shared" si="90"/>
        <v>86703</v>
      </c>
      <c r="I314" s="120">
        <f t="shared" si="73"/>
        <v>100</v>
      </c>
      <c r="J314" s="61">
        <f t="shared" si="83"/>
        <v>100</v>
      </c>
      <c r="K314" s="7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73"/>
      <c r="AB314" s="121"/>
    </row>
    <row r="315" spans="1:28" s="17" customFormat="1" ht="15.75" outlineLevel="6">
      <c r="A315" s="5" t="s">
        <v>113</v>
      </c>
      <c r="B315" s="6" t="s">
        <v>20</v>
      </c>
      <c r="C315" s="6" t="s">
        <v>259</v>
      </c>
      <c r="D315" s="6" t="s">
        <v>114</v>
      </c>
      <c r="E315" s="6"/>
      <c r="F315" s="41">
        <f t="shared" si="90"/>
        <v>86703</v>
      </c>
      <c r="G315" s="41">
        <f t="shared" si="90"/>
        <v>86703</v>
      </c>
      <c r="H315" s="41">
        <f t="shared" si="90"/>
        <v>86703</v>
      </c>
      <c r="I315" s="120">
        <f t="shared" si="73"/>
        <v>100</v>
      </c>
      <c r="J315" s="61">
        <f t="shared" si="83"/>
        <v>100</v>
      </c>
      <c r="K315" s="7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73"/>
      <c r="AB315" s="121"/>
    </row>
    <row r="316" spans="1:28" s="17" customFormat="1" ht="78.75" outlineLevel="6">
      <c r="A316" s="27" t="s">
        <v>187</v>
      </c>
      <c r="B316" s="24" t="s">
        <v>20</v>
      </c>
      <c r="C316" s="24" t="s">
        <v>259</v>
      </c>
      <c r="D316" s="24" t="s">
        <v>82</v>
      </c>
      <c r="E316" s="24"/>
      <c r="F316" s="42">
        <v>86703</v>
      </c>
      <c r="G316" s="42">
        <v>86703</v>
      </c>
      <c r="H316" s="42">
        <v>86703</v>
      </c>
      <c r="I316" s="120">
        <f t="shared" si="73"/>
        <v>100</v>
      </c>
      <c r="J316" s="61">
        <f t="shared" si="83"/>
        <v>100</v>
      </c>
      <c r="K316" s="7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73"/>
      <c r="AB316" s="121"/>
    </row>
    <row r="317" spans="1:28" s="17" customFormat="1" ht="47.25" outlineLevel="6">
      <c r="A317" s="30" t="s">
        <v>153</v>
      </c>
      <c r="B317" s="14" t="s">
        <v>20</v>
      </c>
      <c r="C317" s="14" t="s">
        <v>260</v>
      </c>
      <c r="D317" s="14" t="s">
        <v>5</v>
      </c>
      <c r="E317" s="14"/>
      <c r="F317" s="40">
        <f aca="true" t="shared" si="91" ref="F317:H318">F318</f>
        <v>1000</v>
      </c>
      <c r="G317" s="40">
        <f t="shared" si="91"/>
        <v>9237.03086</v>
      </c>
      <c r="H317" s="40">
        <f t="shared" si="91"/>
        <v>8267.779</v>
      </c>
      <c r="I317" s="120">
        <f t="shared" si="73"/>
        <v>826.7779</v>
      </c>
      <c r="J317" s="61">
        <f t="shared" si="83"/>
        <v>89.5068894465077</v>
      </c>
      <c r="K317" s="7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73"/>
      <c r="AB317" s="121"/>
    </row>
    <row r="318" spans="1:28" s="17" customFormat="1" ht="15.75" outlineLevel="6">
      <c r="A318" s="5" t="s">
        <v>113</v>
      </c>
      <c r="B318" s="6" t="s">
        <v>20</v>
      </c>
      <c r="C318" s="6" t="s">
        <v>260</v>
      </c>
      <c r="D318" s="6" t="s">
        <v>114</v>
      </c>
      <c r="E318" s="6"/>
      <c r="F318" s="41">
        <f t="shared" si="91"/>
        <v>1000</v>
      </c>
      <c r="G318" s="41">
        <f t="shared" si="91"/>
        <v>9237.03086</v>
      </c>
      <c r="H318" s="41">
        <f t="shared" si="91"/>
        <v>8267.779</v>
      </c>
      <c r="I318" s="120">
        <f t="shared" si="73"/>
        <v>826.7779</v>
      </c>
      <c r="J318" s="61">
        <f t="shared" si="83"/>
        <v>89.5068894465077</v>
      </c>
      <c r="K318" s="7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73"/>
      <c r="AB318" s="121"/>
    </row>
    <row r="319" spans="1:31" s="17" customFormat="1" ht="31.5" outlineLevel="6">
      <c r="A319" s="27" t="s">
        <v>83</v>
      </c>
      <c r="B319" s="24" t="s">
        <v>20</v>
      </c>
      <c r="C319" s="24" t="s">
        <v>260</v>
      </c>
      <c r="D319" s="24" t="s">
        <v>84</v>
      </c>
      <c r="E319" s="24"/>
      <c r="F319" s="42">
        <v>1000</v>
      </c>
      <c r="G319" s="42">
        <v>9237.03086</v>
      </c>
      <c r="H319" s="42">
        <v>8267.779</v>
      </c>
      <c r="I319" s="120">
        <f t="shared" si="73"/>
        <v>826.7779</v>
      </c>
      <c r="J319" s="61">
        <f t="shared" si="83"/>
        <v>89.5068894465077</v>
      </c>
      <c r="K319" s="7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73"/>
      <c r="AB319" s="121"/>
      <c r="AE319" s="114"/>
    </row>
    <row r="320" spans="1:31" s="17" customFormat="1" ht="31.5" outlineLevel="6">
      <c r="A320" s="25" t="s">
        <v>457</v>
      </c>
      <c r="B320" s="14" t="s">
        <v>20</v>
      </c>
      <c r="C320" s="14" t="s">
        <v>458</v>
      </c>
      <c r="D320" s="14" t="s">
        <v>5</v>
      </c>
      <c r="E320" s="14"/>
      <c r="F320" s="40">
        <f aca="true" t="shared" si="92" ref="F320:H321">F321</f>
        <v>0</v>
      </c>
      <c r="G320" s="40">
        <f t="shared" si="92"/>
        <v>30</v>
      </c>
      <c r="H320" s="40">
        <f t="shared" si="92"/>
        <v>30</v>
      </c>
      <c r="I320" s="120" t="e">
        <f t="shared" si="73"/>
        <v>#DIV/0!</v>
      </c>
      <c r="J320" s="61">
        <f t="shared" si="83"/>
        <v>100</v>
      </c>
      <c r="K320" s="7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73"/>
      <c r="AB320" s="121"/>
      <c r="AE320" s="115"/>
    </row>
    <row r="321" spans="1:31" s="17" customFormat="1" ht="15.75" outlineLevel="6">
      <c r="A321" s="5" t="s">
        <v>113</v>
      </c>
      <c r="B321" s="6" t="s">
        <v>20</v>
      </c>
      <c r="C321" s="6" t="s">
        <v>458</v>
      </c>
      <c r="D321" s="6" t="s">
        <v>114</v>
      </c>
      <c r="E321" s="6"/>
      <c r="F321" s="41">
        <f t="shared" si="92"/>
        <v>0</v>
      </c>
      <c r="G321" s="41">
        <f t="shared" si="92"/>
        <v>30</v>
      </c>
      <c r="H321" s="41">
        <f t="shared" si="92"/>
        <v>30</v>
      </c>
      <c r="I321" s="120" t="e">
        <f t="shared" si="73"/>
        <v>#DIV/0!</v>
      </c>
      <c r="J321" s="61">
        <f t="shared" si="83"/>
        <v>100</v>
      </c>
      <c r="K321" s="7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73"/>
      <c r="AB321" s="121"/>
      <c r="AE321" s="115"/>
    </row>
    <row r="322" spans="1:31" s="17" customFormat="1" ht="31.5" outlineLevel="6">
      <c r="A322" s="53" t="s">
        <v>83</v>
      </c>
      <c r="B322" s="24" t="s">
        <v>20</v>
      </c>
      <c r="C322" s="46" t="s">
        <v>458</v>
      </c>
      <c r="D322" s="24" t="s">
        <v>84</v>
      </c>
      <c r="E322" s="24"/>
      <c r="F322" s="42">
        <v>0</v>
      </c>
      <c r="G322" s="42">
        <v>30</v>
      </c>
      <c r="H322" s="42">
        <v>30</v>
      </c>
      <c r="I322" s="120" t="e">
        <f t="shared" si="73"/>
        <v>#DIV/0!</v>
      </c>
      <c r="J322" s="61">
        <f t="shared" si="83"/>
        <v>100</v>
      </c>
      <c r="K322" s="7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73"/>
      <c r="AB322" s="121"/>
      <c r="AE322" s="114"/>
    </row>
    <row r="323" spans="1:31" s="17" customFormat="1" ht="94.5" outlineLevel="6">
      <c r="A323" s="55" t="s">
        <v>357</v>
      </c>
      <c r="B323" s="14" t="s">
        <v>20</v>
      </c>
      <c r="C323" s="14" t="s">
        <v>358</v>
      </c>
      <c r="D323" s="14" t="s">
        <v>5</v>
      </c>
      <c r="E323" s="14"/>
      <c r="F323" s="40">
        <f aca="true" t="shared" si="93" ref="F323:H324">F324</f>
        <v>1369.587</v>
      </c>
      <c r="G323" s="40">
        <f t="shared" si="93"/>
        <v>1453.70214</v>
      </c>
      <c r="H323" s="40">
        <f t="shared" si="93"/>
        <v>1137.803</v>
      </c>
      <c r="I323" s="120">
        <f t="shared" si="73"/>
        <v>83.07635805538459</v>
      </c>
      <c r="J323" s="61">
        <f t="shared" si="83"/>
        <v>78.26933514729502</v>
      </c>
      <c r="K323" s="7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73"/>
      <c r="AB323" s="121"/>
      <c r="AE323" s="115"/>
    </row>
    <row r="324" spans="1:31" s="17" customFormat="1" ht="15.75" outlineLevel="6">
      <c r="A324" s="5" t="s">
        <v>113</v>
      </c>
      <c r="B324" s="6" t="s">
        <v>20</v>
      </c>
      <c r="C324" s="6" t="s">
        <v>358</v>
      </c>
      <c r="D324" s="6" t="s">
        <v>114</v>
      </c>
      <c r="E324" s="6"/>
      <c r="F324" s="41">
        <f t="shared" si="93"/>
        <v>1369.587</v>
      </c>
      <c r="G324" s="41">
        <f t="shared" si="93"/>
        <v>1453.70214</v>
      </c>
      <c r="H324" s="41">
        <f t="shared" si="93"/>
        <v>1137.803</v>
      </c>
      <c r="I324" s="120">
        <f t="shared" si="73"/>
        <v>83.07635805538459</v>
      </c>
      <c r="J324" s="61">
        <f t="shared" si="83"/>
        <v>78.26933514729502</v>
      </c>
      <c r="K324" s="7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73"/>
      <c r="AB324" s="121"/>
      <c r="AE324" s="115"/>
    </row>
    <row r="325" spans="1:31" s="17" customFormat="1" ht="31.5" outlineLevel="6">
      <c r="A325" s="53" t="s">
        <v>83</v>
      </c>
      <c r="B325" s="24" t="s">
        <v>20</v>
      </c>
      <c r="C325" s="24" t="s">
        <v>358</v>
      </c>
      <c r="D325" s="24" t="s">
        <v>84</v>
      </c>
      <c r="E325" s="24"/>
      <c r="F325" s="42">
        <v>1369.587</v>
      </c>
      <c r="G325" s="42">
        <v>1453.70214</v>
      </c>
      <c r="H325" s="42">
        <v>1137.803</v>
      </c>
      <c r="I325" s="120">
        <f t="shared" si="73"/>
        <v>83.07635805538459</v>
      </c>
      <c r="J325" s="61">
        <f t="shared" si="83"/>
        <v>78.26933514729502</v>
      </c>
      <c r="K325" s="7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73"/>
      <c r="AB325" s="121"/>
      <c r="AE325" s="114"/>
    </row>
    <row r="326" spans="1:31" s="17" customFormat="1" ht="94.5" outlineLevel="6">
      <c r="A326" s="55" t="s">
        <v>388</v>
      </c>
      <c r="B326" s="14" t="s">
        <v>20</v>
      </c>
      <c r="C326" s="14" t="s">
        <v>389</v>
      </c>
      <c r="D326" s="14" t="s">
        <v>5</v>
      </c>
      <c r="E326" s="14"/>
      <c r="F326" s="40">
        <f aca="true" t="shared" si="94" ref="F326:H327">F327</f>
        <v>0</v>
      </c>
      <c r="G326" s="40">
        <f t="shared" si="94"/>
        <v>35.18979</v>
      </c>
      <c r="H326" s="40">
        <f t="shared" si="94"/>
        <v>35.19</v>
      </c>
      <c r="I326" s="120" t="e">
        <f t="shared" si="73"/>
        <v>#DIV/0!</v>
      </c>
      <c r="J326" s="61">
        <f t="shared" si="83"/>
        <v>100.00059676400454</v>
      </c>
      <c r="K326" s="7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73"/>
      <c r="AB326" s="121"/>
      <c r="AE326" s="115"/>
    </row>
    <row r="327" spans="1:31" s="17" customFormat="1" ht="15.75" outlineLevel="6">
      <c r="A327" s="5" t="s">
        <v>113</v>
      </c>
      <c r="B327" s="6" t="s">
        <v>20</v>
      </c>
      <c r="C327" s="6" t="s">
        <v>389</v>
      </c>
      <c r="D327" s="6" t="s">
        <v>114</v>
      </c>
      <c r="E327" s="6"/>
      <c r="F327" s="41">
        <f t="shared" si="94"/>
        <v>0</v>
      </c>
      <c r="G327" s="41">
        <f t="shared" si="94"/>
        <v>35.18979</v>
      </c>
      <c r="H327" s="41">
        <f t="shared" si="94"/>
        <v>35.19</v>
      </c>
      <c r="I327" s="120" t="e">
        <f t="shared" si="73"/>
        <v>#DIV/0!</v>
      </c>
      <c r="J327" s="61">
        <f t="shared" si="83"/>
        <v>100.00059676400454</v>
      </c>
      <c r="K327" s="7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73"/>
      <c r="AB327" s="121"/>
      <c r="AE327" s="115"/>
    </row>
    <row r="328" spans="1:31" s="17" customFormat="1" ht="31.5" outlineLevel="6">
      <c r="A328" s="53" t="s">
        <v>83</v>
      </c>
      <c r="B328" s="24" t="s">
        <v>20</v>
      </c>
      <c r="C328" s="24" t="s">
        <v>389</v>
      </c>
      <c r="D328" s="24" t="s">
        <v>84</v>
      </c>
      <c r="E328" s="24"/>
      <c r="F328" s="42">
        <v>0</v>
      </c>
      <c r="G328" s="42">
        <v>35.18979</v>
      </c>
      <c r="H328" s="42">
        <v>35.19</v>
      </c>
      <c r="I328" s="120" t="e">
        <f t="shared" si="73"/>
        <v>#DIV/0!</v>
      </c>
      <c r="J328" s="61">
        <f t="shared" si="83"/>
        <v>100.00059676400454</v>
      </c>
      <c r="K328" s="7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73"/>
      <c r="AB328" s="121"/>
      <c r="AE328" s="114"/>
    </row>
    <row r="329" spans="1:31" s="17" customFormat="1" ht="47.25" outlineLevel="6">
      <c r="A329" s="15" t="s">
        <v>209</v>
      </c>
      <c r="B329" s="8" t="s">
        <v>20</v>
      </c>
      <c r="C329" s="8" t="s">
        <v>261</v>
      </c>
      <c r="D329" s="8" t="s">
        <v>5</v>
      </c>
      <c r="E329" s="8"/>
      <c r="F329" s="39">
        <f aca="true" t="shared" si="95" ref="F329:H331">F330</f>
        <v>0</v>
      </c>
      <c r="G329" s="39">
        <f t="shared" si="95"/>
        <v>379.15</v>
      </c>
      <c r="H329" s="39">
        <f t="shared" si="95"/>
        <v>379.15</v>
      </c>
      <c r="I329" s="120" t="e">
        <f t="shared" si="73"/>
        <v>#DIV/0!</v>
      </c>
      <c r="J329" s="61">
        <f t="shared" si="83"/>
        <v>100</v>
      </c>
      <c r="K329" s="7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73"/>
      <c r="AB329" s="121"/>
      <c r="AE329" s="115"/>
    </row>
    <row r="330" spans="1:31" s="17" customFormat="1" ht="47.25" outlineLevel="6">
      <c r="A330" s="30" t="s">
        <v>150</v>
      </c>
      <c r="B330" s="14" t="s">
        <v>20</v>
      </c>
      <c r="C330" s="14" t="s">
        <v>262</v>
      </c>
      <c r="D330" s="14" t="s">
        <v>5</v>
      </c>
      <c r="E330" s="14"/>
      <c r="F330" s="40">
        <f t="shared" si="95"/>
        <v>0</v>
      </c>
      <c r="G330" s="40">
        <f t="shared" si="95"/>
        <v>379.15</v>
      </c>
      <c r="H330" s="40">
        <f t="shared" si="95"/>
        <v>379.15</v>
      </c>
      <c r="I330" s="120" t="e">
        <f aca="true" t="shared" si="96" ref="I330:I393">H330/F330*100</f>
        <v>#DIV/0!</v>
      </c>
      <c r="J330" s="61">
        <f t="shared" si="83"/>
        <v>100</v>
      </c>
      <c r="K330" s="7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73"/>
      <c r="AB330" s="121"/>
      <c r="AE330" s="115"/>
    </row>
    <row r="331" spans="1:31" s="17" customFormat="1" ht="15.75" outlineLevel="6">
      <c r="A331" s="5" t="s">
        <v>113</v>
      </c>
      <c r="B331" s="6" t="s">
        <v>20</v>
      </c>
      <c r="C331" s="6" t="s">
        <v>262</v>
      </c>
      <c r="D331" s="6" t="s">
        <v>114</v>
      </c>
      <c r="E331" s="6"/>
      <c r="F331" s="41">
        <f t="shared" si="95"/>
        <v>0</v>
      </c>
      <c r="G331" s="41">
        <f t="shared" si="95"/>
        <v>379.15</v>
      </c>
      <c r="H331" s="41">
        <f t="shared" si="95"/>
        <v>379.15</v>
      </c>
      <c r="I331" s="120" t="e">
        <f t="shared" si="96"/>
        <v>#DIV/0!</v>
      </c>
      <c r="J331" s="61">
        <f t="shared" si="83"/>
        <v>100</v>
      </c>
      <c r="K331" s="7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73"/>
      <c r="AB331" s="121"/>
      <c r="AE331" s="115"/>
    </row>
    <row r="332" spans="1:31" s="17" customFormat="1" ht="31.5" outlineLevel="6">
      <c r="A332" s="27" t="s">
        <v>83</v>
      </c>
      <c r="B332" s="24" t="s">
        <v>20</v>
      </c>
      <c r="C332" s="24" t="s">
        <v>262</v>
      </c>
      <c r="D332" s="24" t="s">
        <v>84</v>
      </c>
      <c r="E332" s="24"/>
      <c r="F332" s="42">
        <v>0</v>
      </c>
      <c r="G332" s="42">
        <v>379.15</v>
      </c>
      <c r="H332" s="42">
        <v>379.15</v>
      </c>
      <c r="I332" s="120" t="e">
        <f t="shared" si="96"/>
        <v>#DIV/0!</v>
      </c>
      <c r="J332" s="61">
        <f t="shared" si="83"/>
        <v>100</v>
      </c>
      <c r="K332" s="7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73"/>
      <c r="AB332" s="121"/>
      <c r="AE332" s="114"/>
    </row>
    <row r="333" spans="1:31" s="17" customFormat="1" ht="15.75" outlineLevel="6">
      <c r="A333" s="15" t="s">
        <v>308</v>
      </c>
      <c r="B333" s="8" t="s">
        <v>20</v>
      </c>
      <c r="C333" s="8" t="s">
        <v>310</v>
      </c>
      <c r="D333" s="8" t="s">
        <v>5</v>
      </c>
      <c r="E333" s="8"/>
      <c r="F333" s="39">
        <f aca="true" t="shared" si="97" ref="F333:H335">F334</f>
        <v>0</v>
      </c>
      <c r="G333" s="39">
        <f t="shared" si="97"/>
        <v>0</v>
      </c>
      <c r="H333" s="39">
        <f t="shared" si="97"/>
        <v>0</v>
      </c>
      <c r="I333" s="120" t="e">
        <f t="shared" si="96"/>
        <v>#DIV/0!</v>
      </c>
      <c r="J333" s="61">
        <v>0</v>
      </c>
      <c r="K333" s="7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73"/>
      <c r="AB333" s="121"/>
      <c r="AE333" s="115"/>
    </row>
    <row r="334" spans="1:31" s="17" customFormat="1" ht="31.5" outlineLevel="6">
      <c r="A334" s="30" t="s">
        <v>309</v>
      </c>
      <c r="B334" s="14" t="s">
        <v>20</v>
      </c>
      <c r="C334" s="14" t="s">
        <v>319</v>
      </c>
      <c r="D334" s="14" t="s">
        <v>5</v>
      </c>
      <c r="E334" s="14"/>
      <c r="F334" s="40">
        <f t="shared" si="97"/>
        <v>0</v>
      </c>
      <c r="G334" s="40">
        <f t="shared" si="97"/>
        <v>0</v>
      </c>
      <c r="H334" s="40">
        <f t="shared" si="97"/>
        <v>0</v>
      </c>
      <c r="I334" s="120" t="e">
        <f t="shared" si="96"/>
        <v>#DIV/0!</v>
      </c>
      <c r="J334" s="61">
        <v>0</v>
      </c>
      <c r="K334" s="7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73"/>
      <c r="AB334" s="121"/>
      <c r="AE334" s="115"/>
    </row>
    <row r="335" spans="1:31" s="17" customFormat="1" ht="15.75" outlineLevel="6">
      <c r="A335" s="5" t="s">
        <v>113</v>
      </c>
      <c r="B335" s="6" t="s">
        <v>20</v>
      </c>
      <c r="C335" s="6" t="s">
        <v>319</v>
      </c>
      <c r="D335" s="6" t="s">
        <v>114</v>
      </c>
      <c r="E335" s="6"/>
      <c r="F335" s="41">
        <f t="shared" si="97"/>
        <v>0</v>
      </c>
      <c r="G335" s="41">
        <f t="shared" si="97"/>
        <v>0</v>
      </c>
      <c r="H335" s="41">
        <f t="shared" si="97"/>
        <v>0</v>
      </c>
      <c r="I335" s="120" t="e">
        <f t="shared" si="96"/>
        <v>#DIV/0!</v>
      </c>
      <c r="J335" s="61">
        <v>0</v>
      </c>
      <c r="K335" s="7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73"/>
      <c r="AB335" s="121"/>
      <c r="AE335" s="115"/>
    </row>
    <row r="336" spans="1:31" s="17" customFormat="1" ht="31.5" outlineLevel="6">
      <c r="A336" s="27" t="s">
        <v>83</v>
      </c>
      <c r="B336" s="24" t="s">
        <v>20</v>
      </c>
      <c r="C336" s="24" t="s">
        <v>319</v>
      </c>
      <c r="D336" s="24" t="s">
        <v>84</v>
      </c>
      <c r="E336" s="24"/>
      <c r="F336" s="42">
        <v>0</v>
      </c>
      <c r="G336" s="42">
        <v>0</v>
      </c>
      <c r="H336" s="42">
        <v>0</v>
      </c>
      <c r="I336" s="120" t="e">
        <f t="shared" si="96"/>
        <v>#DIV/0!</v>
      </c>
      <c r="J336" s="61">
        <v>0</v>
      </c>
      <c r="K336" s="7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73"/>
      <c r="AB336" s="121"/>
      <c r="AE336" s="115"/>
    </row>
    <row r="337" spans="1:31" s="17" customFormat="1" ht="15.75" outlineLevel="6">
      <c r="A337" s="32" t="s">
        <v>43</v>
      </c>
      <c r="B337" s="22" t="s">
        <v>21</v>
      </c>
      <c r="C337" s="22" t="s">
        <v>230</v>
      </c>
      <c r="D337" s="22" t="s">
        <v>5</v>
      </c>
      <c r="E337" s="22"/>
      <c r="F337" s="45">
        <f>F338+F342+F378</f>
        <v>418275.012</v>
      </c>
      <c r="G337" s="45">
        <f>G338+G342+G378</f>
        <v>519332.98295</v>
      </c>
      <c r="H337" s="45">
        <f>H338+H342+H378</f>
        <v>508258.58499999996</v>
      </c>
      <c r="I337" s="120">
        <f t="shared" si="96"/>
        <v>121.51301665613244</v>
      </c>
      <c r="J337" s="61">
        <f aca="true" t="shared" si="98" ref="J337:J361">H337/G337*100</f>
        <v>97.86757276861303</v>
      </c>
      <c r="K337" s="70" t="e">
        <f>K343+#REF!+K409+#REF!+#REF!+#REF!+#REF!</f>
        <v>#REF!</v>
      </c>
      <c r="L337" s="39" t="e">
        <f>L343+#REF!+L409+#REF!+#REF!+#REF!+#REF!</f>
        <v>#REF!</v>
      </c>
      <c r="M337" s="39" t="e">
        <f>M343+#REF!+M409+#REF!+#REF!+#REF!+#REF!</f>
        <v>#REF!</v>
      </c>
      <c r="N337" s="39" t="e">
        <f>N343+#REF!+N409+#REF!+#REF!+#REF!+#REF!</f>
        <v>#REF!</v>
      </c>
      <c r="O337" s="39" t="e">
        <f>O343+#REF!+O409+#REF!+#REF!+#REF!+#REF!</f>
        <v>#REF!</v>
      </c>
      <c r="P337" s="39" t="e">
        <f>P343+#REF!+P409+#REF!+#REF!+#REF!+#REF!</f>
        <v>#REF!</v>
      </c>
      <c r="Q337" s="39" t="e">
        <f>Q343+#REF!+Q409+#REF!+#REF!+#REF!+#REF!</f>
        <v>#REF!</v>
      </c>
      <c r="R337" s="39" t="e">
        <f>R343+#REF!+R409+#REF!+#REF!+#REF!+#REF!</f>
        <v>#REF!</v>
      </c>
      <c r="S337" s="39" t="e">
        <f>S343+#REF!+S409+#REF!+#REF!+#REF!+#REF!</f>
        <v>#REF!</v>
      </c>
      <c r="T337" s="39" t="e">
        <f>T343+#REF!+T409+#REF!+#REF!+#REF!+#REF!</f>
        <v>#REF!</v>
      </c>
      <c r="U337" s="39" t="e">
        <f>U343+#REF!+U409+#REF!+#REF!+#REF!+#REF!</f>
        <v>#REF!</v>
      </c>
      <c r="V337" s="39" t="e">
        <f>V343+#REF!+V409+#REF!+#REF!+#REF!+#REF!</f>
        <v>#REF!</v>
      </c>
      <c r="W337" s="39" t="e">
        <f>W343+#REF!+W409+#REF!+#REF!+#REF!+#REF!</f>
        <v>#REF!</v>
      </c>
      <c r="X337" s="39" t="e">
        <f>X343+#REF!+X409+#REF!+#REF!+#REF!+#REF!</f>
        <v>#REF!</v>
      </c>
      <c r="Y337" s="39" t="e">
        <f>Y343+#REF!+Y409+#REF!+#REF!+#REF!+#REF!</f>
        <v>#REF!</v>
      </c>
      <c r="Z337" s="39" t="e">
        <f>Z343+#REF!+Z409+#REF!+#REF!+#REF!+#REF!</f>
        <v>#REF!</v>
      </c>
      <c r="AA337" s="73"/>
      <c r="AB337" s="121"/>
      <c r="AE337" s="115"/>
    </row>
    <row r="338" spans="1:31" s="17" customFormat="1" ht="47.25" outlineLevel="6">
      <c r="A338" s="15" t="s">
        <v>128</v>
      </c>
      <c r="B338" s="8" t="s">
        <v>21</v>
      </c>
      <c r="C338" s="8" t="s">
        <v>231</v>
      </c>
      <c r="D338" s="8" t="s">
        <v>5</v>
      </c>
      <c r="E338" s="8"/>
      <c r="F338" s="39">
        <f aca="true" t="shared" si="99" ref="F338:H340">F339</f>
        <v>10000</v>
      </c>
      <c r="G338" s="39">
        <f t="shared" si="99"/>
        <v>12173.69615</v>
      </c>
      <c r="H338" s="39">
        <f t="shared" si="99"/>
        <v>12173.697</v>
      </c>
      <c r="I338" s="120">
        <f t="shared" si="96"/>
        <v>121.73697000000001</v>
      </c>
      <c r="J338" s="61">
        <f t="shared" si="98"/>
        <v>100.00000698226725</v>
      </c>
      <c r="K338" s="70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73"/>
      <c r="AB338" s="121"/>
      <c r="AE338" s="115"/>
    </row>
    <row r="339" spans="1:31" s="17" customFormat="1" ht="47.25" outlineLevel="6">
      <c r="A339" s="15" t="s">
        <v>130</v>
      </c>
      <c r="B339" s="8" t="s">
        <v>21</v>
      </c>
      <c r="C339" s="8" t="s">
        <v>232</v>
      </c>
      <c r="D339" s="8" t="s">
        <v>5</v>
      </c>
      <c r="E339" s="8"/>
      <c r="F339" s="39">
        <f t="shared" si="99"/>
        <v>10000</v>
      </c>
      <c r="G339" s="39">
        <f t="shared" si="99"/>
        <v>12173.69615</v>
      </c>
      <c r="H339" s="39">
        <f t="shared" si="99"/>
        <v>12173.697</v>
      </c>
      <c r="I339" s="120">
        <f t="shared" si="96"/>
        <v>121.73697000000001</v>
      </c>
      <c r="J339" s="61">
        <f t="shared" si="98"/>
        <v>100.00000698226725</v>
      </c>
      <c r="K339" s="70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73"/>
      <c r="AB339" s="121"/>
      <c r="AE339" s="115"/>
    </row>
    <row r="340" spans="1:31" s="17" customFormat="1" ht="18.75" customHeight="1" outlineLevel="6">
      <c r="A340" s="25" t="s">
        <v>321</v>
      </c>
      <c r="B340" s="14" t="s">
        <v>21</v>
      </c>
      <c r="C340" s="14" t="s">
        <v>342</v>
      </c>
      <c r="D340" s="14" t="s">
        <v>5</v>
      </c>
      <c r="E340" s="14"/>
      <c r="F340" s="40">
        <f t="shared" si="99"/>
        <v>10000</v>
      </c>
      <c r="G340" s="40">
        <f t="shared" si="99"/>
        <v>12173.69615</v>
      </c>
      <c r="H340" s="40">
        <f t="shared" si="99"/>
        <v>12173.697</v>
      </c>
      <c r="I340" s="120">
        <f t="shared" si="96"/>
        <v>121.73697000000001</v>
      </c>
      <c r="J340" s="61">
        <f t="shared" si="98"/>
        <v>100.00000698226725</v>
      </c>
      <c r="K340" s="70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73"/>
      <c r="AB340" s="121"/>
      <c r="AE340" s="115"/>
    </row>
    <row r="341" spans="1:31" s="17" customFormat="1" ht="31.5" outlineLevel="6">
      <c r="A341" s="47" t="s">
        <v>83</v>
      </c>
      <c r="B341" s="46" t="s">
        <v>21</v>
      </c>
      <c r="C341" s="46" t="s">
        <v>342</v>
      </c>
      <c r="D341" s="46" t="s">
        <v>84</v>
      </c>
      <c r="E341" s="46"/>
      <c r="F341" s="48">
        <v>10000</v>
      </c>
      <c r="G341" s="48">
        <v>12173.69615</v>
      </c>
      <c r="H341" s="48">
        <v>12173.697</v>
      </c>
      <c r="I341" s="120">
        <f t="shared" si="96"/>
        <v>121.73697000000001</v>
      </c>
      <c r="J341" s="61">
        <f t="shared" si="98"/>
        <v>100.00000698226725</v>
      </c>
      <c r="K341" s="74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75"/>
      <c r="AB341" s="121"/>
      <c r="AE341" s="114"/>
    </row>
    <row r="342" spans="1:31" s="17" customFormat="1" ht="15.75" outlineLevel="6">
      <c r="A342" s="31" t="s">
        <v>208</v>
      </c>
      <c r="B342" s="8" t="s">
        <v>21</v>
      </c>
      <c r="C342" s="8" t="s">
        <v>256</v>
      </c>
      <c r="D342" s="8" t="s">
        <v>5</v>
      </c>
      <c r="E342" s="8"/>
      <c r="F342" s="39">
        <f>F343+F374</f>
        <v>408255.012</v>
      </c>
      <c r="G342" s="39">
        <f>G343+G374</f>
        <v>507139.2868</v>
      </c>
      <c r="H342" s="39">
        <f>H343+H374</f>
        <v>496064.888</v>
      </c>
      <c r="I342" s="120">
        <f t="shared" si="96"/>
        <v>121.50858493318385</v>
      </c>
      <c r="J342" s="61">
        <f t="shared" si="98"/>
        <v>97.81630035608592</v>
      </c>
      <c r="K342" s="70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73"/>
      <c r="AB342" s="121"/>
      <c r="AE342" s="115"/>
    </row>
    <row r="343" spans="1:31" s="17" customFormat="1" ht="31.5" outlineLevel="6">
      <c r="A343" s="16" t="s">
        <v>152</v>
      </c>
      <c r="B343" s="8" t="s">
        <v>21</v>
      </c>
      <c r="C343" s="8" t="s">
        <v>263</v>
      </c>
      <c r="D343" s="8" t="s">
        <v>5</v>
      </c>
      <c r="E343" s="8"/>
      <c r="F343" s="102">
        <f>F344+F347+F353+F368+F371+F356+F359+F365+F362+F350</f>
        <v>408255.012</v>
      </c>
      <c r="G343" s="102">
        <f>G344+G347+G353+G368+G371+G356+G359+G365+G362+G350</f>
        <v>506500.1868</v>
      </c>
      <c r="H343" s="102">
        <f>H344+H347+H353+H368+H371+H356+H359+H365+H362+H350</f>
        <v>495425.788</v>
      </c>
      <c r="I343" s="120">
        <f t="shared" si="96"/>
        <v>121.35204062112041</v>
      </c>
      <c r="J343" s="61">
        <f t="shared" si="98"/>
        <v>97.81354497222073</v>
      </c>
      <c r="K343" s="70" t="e">
        <f>#REF!</f>
        <v>#REF!</v>
      </c>
      <c r="L343" s="39" t="e">
        <f>#REF!</f>
        <v>#REF!</v>
      </c>
      <c r="M343" s="39" t="e">
        <f>#REF!</f>
        <v>#REF!</v>
      </c>
      <c r="N343" s="39" t="e">
        <f>#REF!</f>
        <v>#REF!</v>
      </c>
      <c r="O343" s="39" t="e">
        <f>#REF!</f>
        <v>#REF!</v>
      </c>
      <c r="P343" s="39" t="e">
        <f>#REF!</f>
        <v>#REF!</v>
      </c>
      <c r="Q343" s="39" t="e">
        <f>#REF!</f>
        <v>#REF!</v>
      </c>
      <c r="R343" s="39" t="e">
        <f>#REF!</f>
        <v>#REF!</v>
      </c>
      <c r="S343" s="39" t="e">
        <f>#REF!</f>
        <v>#REF!</v>
      </c>
      <c r="T343" s="39" t="e">
        <f>#REF!</f>
        <v>#REF!</v>
      </c>
      <c r="U343" s="39" t="e">
        <f>#REF!</f>
        <v>#REF!</v>
      </c>
      <c r="V343" s="39" t="e">
        <f>#REF!</f>
        <v>#REF!</v>
      </c>
      <c r="W343" s="39" t="e">
        <f>#REF!</f>
        <v>#REF!</v>
      </c>
      <c r="X343" s="39" t="e">
        <f>#REF!</f>
        <v>#REF!</v>
      </c>
      <c r="Y343" s="39" t="e">
        <f>#REF!</f>
        <v>#REF!</v>
      </c>
      <c r="Z343" s="39" t="e">
        <f>#REF!</f>
        <v>#REF!</v>
      </c>
      <c r="AA343" s="73"/>
      <c r="AB343" s="121"/>
      <c r="AE343" s="115"/>
    </row>
    <row r="344" spans="1:31" s="17" customFormat="1" ht="31.5" outlineLevel="6">
      <c r="A344" s="25" t="s">
        <v>149</v>
      </c>
      <c r="B344" s="14" t="s">
        <v>21</v>
      </c>
      <c r="C344" s="14" t="s">
        <v>264</v>
      </c>
      <c r="D344" s="14" t="s">
        <v>5</v>
      </c>
      <c r="E344" s="14"/>
      <c r="F344" s="103">
        <f aca="true" t="shared" si="100" ref="F344:H345">F345</f>
        <v>88840</v>
      </c>
      <c r="G344" s="103">
        <f t="shared" si="100"/>
        <v>107440</v>
      </c>
      <c r="H344" s="103">
        <f t="shared" si="100"/>
        <v>107440</v>
      </c>
      <c r="I344" s="120">
        <f t="shared" si="96"/>
        <v>120.93651508329582</v>
      </c>
      <c r="J344" s="61">
        <f t="shared" si="98"/>
        <v>100</v>
      </c>
      <c r="K344" s="7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73"/>
      <c r="AB344" s="121"/>
      <c r="AE344" s="115"/>
    </row>
    <row r="345" spans="1:31" s="17" customFormat="1" ht="15.75" outlineLevel="6">
      <c r="A345" s="5" t="s">
        <v>113</v>
      </c>
      <c r="B345" s="6" t="s">
        <v>21</v>
      </c>
      <c r="C345" s="6" t="s">
        <v>264</v>
      </c>
      <c r="D345" s="6" t="s">
        <v>114</v>
      </c>
      <c r="E345" s="6"/>
      <c r="F345" s="104">
        <f t="shared" si="100"/>
        <v>88840</v>
      </c>
      <c r="G345" s="104">
        <f t="shared" si="100"/>
        <v>107440</v>
      </c>
      <c r="H345" s="104">
        <f t="shared" si="100"/>
        <v>107440</v>
      </c>
      <c r="I345" s="120">
        <f t="shared" si="96"/>
        <v>120.93651508329582</v>
      </c>
      <c r="J345" s="61">
        <f t="shared" si="98"/>
        <v>100</v>
      </c>
      <c r="K345" s="7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73"/>
      <c r="AB345" s="121"/>
      <c r="AE345" s="115"/>
    </row>
    <row r="346" spans="1:31" s="17" customFormat="1" ht="78.75" outlineLevel="6">
      <c r="A346" s="27" t="s">
        <v>187</v>
      </c>
      <c r="B346" s="24" t="s">
        <v>21</v>
      </c>
      <c r="C346" s="24" t="s">
        <v>264</v>
      </c>
      <c r="D346" s="24" t="s">
        <v>82</v>
      </c>
      <c r="E346" s="24"/>
      <c r="F346" s="105">
        <v>88840</v>
      </c>
      <c r="G346" s="105">
        <f>103940+3500</f>
        <v>107440</v>
      </c>
      <c r="H346" s="105">
        <v>107440</v>
      </c>
      <c r="I346" s="120">
        <f t="shared" si="96"/>
        <v>120.93651508329582</v>
      </c>
      <c r="J346" s="61">
        <f t="shared" si="98"/>
        <v>100</v>
      </c>
      <c r="K346" s="7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73"/>
      <c r="AB346" s="121"/>
      <c r="AE346" s="114"/>
    </row>
    <row r="347" spans="1:31" s="17" customFormat="1" ht="47.25" outlineLevel="6">
      <c r="A347" s="30" t="s">
        <v>184</v>
      </c>
      <c r="B347" s="14" t="s">
        <v>21</v>
      </c>
      <c r="C347" s="14" t="s">
        <v>291</v>
      </c>
      <c r="D347" s="14" t="s">
        <v>5</v>
      </c>
      <c r="E347" s="14"/>
      <c r="F347" s="103">
        <f aca="true" t="shared" si="101" ref="F347:H348">F348</f>
        <v>3600</v>
      </c>
      <c r="G347" s="103">
        <f t="shared" si="101"/>
        <v>60648.24579</v>
      </c>
      <c r="H347" s="103">
        <f t="shared" si="101"/>
        <v>60535.831</v>
      </c>
      <c r="I347" s="120">
        <f t="shared" si="96"/>
        <v>1681.5508611111109</v>
      </c>
      <c r="J347" s="61">
        <f t="shared" si="98"/>
        <v>99.81464461414227</v>
      </c>
      <c r="K347" s="7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73"/>
      <c r="AB347" s="121"/>
      <c r="AE347" s="115"/>
    </row>
    <row r="348" spans="1:31" s="17" customFormat="1" ht="15.75" outlineLevel="6">
      <c r="A348" s="5" t="s">
        <v>113</v>
      </c>
      <c r="B348" s="6" t="s">
        <v>21</v>
      </c>
      <c r="C348" s="6" t="s">
        <v>291</v>
      </c>
      <c r="D348" s="6" t="s">
        <v>114</v>
      </c>
      <c r="E348" s="6"/>
      <c r="F348" s="104">
        <f t="shared" si="101"/>
        <v>3600</v>
      </c>
      <c r="G348" s="104">
        <f t="shared" si="101"/>
        <v>60648.24579</v>
      </c>
      <c r="H348" s="104">
        <f t="shared" si="101"/>
        <v>60535.831</v>
      </c>
      <c r="I348" s="120">
        <f t="shared" si="96"/>
        <v>1681.5508611111109</v>
      </c>
      <c r="J348" s="61">
        <f t="shared" si="98"/>
        <v>99.81464461414227</v>
      </c>
      <c r="K348" s="7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73"/>
      <c r="AB348" s="121"/>
      <c r="AE348" s="115"/>
    </row>
    <row r="349" spans="1:31" s="17" customFormat="1" ht="31.5" outlineLevel="6">
      <c r="A349" s="27" t="s">
        <v>83</v>
      </c>
      <c r="B349" s="24" t="s">
        <v>21</v>
      </c>
      <c r="C349" s="24" t="s">
        <v>291</v>
      </c>
      <c r="D349" s="24" t="s">
        <v>84</v>
      </c>
      <c r="E349" s="24"/>
      <c r="F349" s="105">
        <v>3600</v>
      </c>
      <c r="G349" s="105">
        <v>60648.24579</v>
      </c>
      <c r="H349" s="105">
        <v>60535.831</v>
      </c>
      <c r="I349" s="120">
        <f t="shared" si="96"/>
        <v>1681.5508611111109</v>
      </c>
      <c r="J349" s="61">
        <f t="shared" si="98"/>
        <v>99.81464461414227</v>
      </c>
      <c r="K349" s="7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73"/>
      <c r="AB349" s="121"/>
      <c r="AE349" s="114"/>
    </row>
    <row r="350" spans="1:28" s="17" customFormat="1" ht="31.5" outlineLevel="6">
      <c r="A350" s="25" t="s">
        <v>455</v>
      </c>
      <c r="B350" s="14" t="s">
        <v>21</v>
      </c>
      <c r="C350" s="14" t="s">
        <v>456</v>
      </c>
      <c r="D350" s="14" t="s">
        <v>5</v>
      </c>
      <c r="E350" s="14"/>
      <c r="F350" s="40">
        <f aca="true" t="shared" si="102" ref="F350:H351">F351</f>
        <v>0</v>
      </c>
      <c r="G350" s="40">
        <f t="shared" si="102"/>
        <v>75</v>
      </c>
      <c r="H350" s="40">
        <f t="shared" si="102"/>
        <v>75</v>
      </c>
      <c r="I350" s="120" t="e">
        <f t="shared" si="96"/>
        <v>#DIV/0!</v>
      </c>
      <c r="J350" s="61">
        <f t="shared" si="98"/>
        <v>100</v>
      </c>
      <c r="K350" s="7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73"/>
      <c r="AB350" s="121"/>
    </row>
    <row r="351" spans="1:28" s="17" customFormat="1" ht="15.75" outlineLevel="6">
      <c r="A351" s="5" t="s">
        <v>113</v>
      </c>
      <c r="B351" s="6" t="s">
        <v>21</v>
      </c>
      <c r="C351" s="6" t="s">
        <v>456</v>
      </c>
      <c r="D351" s="6" t="s">
        <v>114</v>
      </c>
      <c r="E351" s="6"/>
      <c r="F351" s="41">
        <f t="shared" si="102"/>
        <v>0</v>
      </c>
      <c r="G351" s="41">
        <f t="shared" si="102"/>
        <v>75</v>
      </c>
      <c r="H351" s="41">
        <f t="shared" si="102"/>
        <v>75</v>
      </c>
      <c r="I351" s="120" t="e">
        <f t="shared" si="96"/>
        <v>#DIV/0!</v>
      </c>
      <c r="J351" s="61">
        <f t="shared" si="98"/>
        <v>100</v>
      </c>
      <c r="K351" s="7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73"/>
      <c r="AB351" s="121"/>
    </row>
    <row r="352" spans="1:28" s="17" customFormat="1" ht="31.5" outlineLevel="6">
      <c r="A352" s="53" t="s">
        <v>83</v>
      </c>
      <c r="B352" s="24" t="s">
        <v>21</v>
      </c>
      <c r="C352" s="46" t="s">
        <v>456</v>
      </c>
      <c r="D352" s="24" t="s">
        <v>84</v>
      </c>
      <c r="E352" s="24"/>
      <c r="F352" s="42">
        <v>0</v>
      </c>
      <c r="G352" s="42">
        <v>75</v>
      </c>
      <c r="H352" s="42">
        <v>75</v>
      </c>
      <c r="I352" s="120" t="e">
        <f t="shared" si="96"/>
        <v>#DIV/0!</v>
      </c>
      <c r="J352" s="61">
        <f t="shared" si="98"/>
        <v>100</v>
      </c>
      <c r="K352" s="7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73"/>
      <c r="AB352" s="121"/>
    </row>
    <row r="353" spans="1:28" s="17" customFormat="1" ht="51" customHeight="1" outlineLevel="6">
      <c r="A353" s="28" t="s">
        <v>154</v>
      </c>
      <c r="B353" s="14" t="s">
        <v>21</v>
      </c>
      <c r="C353" s="14" t="s">
        <v>265</v>
      </c>
      <c r="D353" s="14" t="s">
        <v>5</v>
      </c>
      <c r="E353" s="14"/>
      <c r="F353" s="103">
        <f aca="true" t="shared" si="103" ref="F353:H354">F354</f>
        <v>291581</v>
      </c>
      <c r="G353" s="103">
        <f t="shared" si="103"/>
        <v>291581</v>
      </c>
      <c r="H353" s="103">
        <f t="shared" si="103"/>
        <v>294925.972</v>
      </c>
      <c r="I353" s="120">
        <f t="shared" si="96"/>
        <v>101.14718448732943</v>
      </c>
      <c r="J353" s="61">
        <f t="shared" si="98"/>
        <v>101.14718448732943</v>
      </c>
      <c r="K353" s="7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73"/>
      <c r="AB353" s="121"/>
    </row>
    <row r="354" spans="1:28" s="17" customFormat="1" ht="15.75" outlineLevel="6">
      <c r="A354" s="5" t="s">
        <v>113</v>
      </c>
      <c r="B354" s="6" t="s">
        <v>21</v>
      </c>
      <c r="C354" s="6" t="s">
        <v>265</v>
      </c>
      <c r="D354" s="6" t="s">
        <v>114</v>
      </c>
      <c r="E354" s="6"/>
      <c r="F354" s="104">
        <f t="shared" si="103"/>
        <v>291581</v>
      </c>
      <c r="G354" s="104">
        <f t="shared" si="103"/>
        <v>291581</v>
      </c>
      <c r="H354" s="104">
        <f t="shared" si="103"/>
        <v>294925.972</v>
      </c>
      <c r="I354" s="120">
        <f t="shared" si="96"/>
        <v>101.14718448732943</v>
      </c>
      <c r="J354" s="61">
        <f t="shared" si="98"/>
        <v>101.14718448732943</v>
      </c>
      <c r="K354" s="7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73"/>
      <c r="AB354" s="121"/>
    </row>
    <row r="355" spans="1:28" s="17" customFormat="1" ht="78.75" outlineLevel="6">
      <c r="A355" s="27" t="s">
        <v>187</v>
      </c>
      <c r="B355" s="24" t="s">
        <v>21</v>
      </c>
      <c r="C355" s="24" t="s">
        <v>265</v>
      </c>
      <c r="D355" s="24" t="s">
        <v>82</v>
      </c>
      <c r="E355" s="24"/>
      <c r="F355" s="105">
        <v>291581</v>
      </c>
      <c r="G355" s="105">
        <v>291581</v>
      </c>
      <c r="H355" s="105">
        <v>294925.972</v>
      </c>
      <c r="I355" s="120">
        <f t="shared" si="96"/>
        <v>101.14718448732943</v>
      </c>
      <c r="J355" s="61">
        <f t="shared" si="98"/>
        <v>101.14718448732943</v>
      </c>
      <c r="K355" s="7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73"/>
      <c r="AB355" s="121"/>
    </row>
    <row r="356" spans="1:28" s="17" customFormat="1" ht="78.75" outlineLevel="6">
      <c r="A356" s="28" t="s">
        <v>351</v>
      </c>
      <c r="B356" s="14" t="s">
        <v>21</v>
      </c>
      <c r="C356" s="14" t="s">
        <v>352</v>
      </c>
      <c r="D356" s="14" t="s">
        <v>5</v>
      </c>
      <c r="E356" s="14"/>
      <c r="F356" s="103">
        <f aca="true" t="shared" si="104" ref="F356:H357">F357</f>
        <v>17985.202</v>
      </c>
      <c r="G356" s="103">
        <f t="shared" si="104"/>
        <v>17985.202</v>
      </c>
      <c r="H356" s="103">
        <f t="shared" si="104"/>
        <v>16107.752</v>
      </c>
      <c r="I356" s="120">
        <f t="shared" si="96"/>
        <v>89.56114031969172</v>
      </c>
      <c r="J356" s="61">
        <f t="shared" si="98"/>
        <v>89.56114031969172</v>
      </c>
      <c r="K356" s="7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73"/>
      <c r="AB356" s="121"/>
    </row>
    <row r="357" spans="1:28" s="17" customFormat="1" ht="15.75" outlineLevel="6">
      <c r="A357" s="5" t="s">
        <v>113</v>
      </c>
      <c r="B357" s="6" t="s">
        <v>21</v>
      </c>
      <c r="C357" s="6" t="s">
        <v>352</v>
      </c>
      <c r="D357" s="6" t="s">
        <v>114</v>
      </c>
      <c r="E357" s="6"/>
      <c r="F357" s="104">
        <f t="shared" si="104"/>
        <v>17985.202</v>
      </c>
      <c r="G357" s="104">
        <f t="shared" si="104"/>
        <v>17985.202</v>
      </c>
      <c r="H357" s="104">
        <f t="shared" si="104"/>
        <v>16107.752</v>
      </c>
      <c r="I357" s="120">
        <f t="shared" si="96"/>
        <v>89.56114031969172</v>
      </c>
      <c r="J357" s="61">
        <f t="shared" si="98"/>
        <v>89.56114031969172</v>
      </c>
      <c r="K357" s="7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73"/>
      <c r="AB357" s="121"/>
    </row>
    <row r="358" spans="1:28" s="17" customFormat="1" ht="78.75" outlineLevel="6">
      <c r="A358" s="27" t="s">
        <v>187</v>
      </c>
      <c r="B358" s="24" t="s">
        <v>21</v>
      </c>
      <c r="C358" s="24" t="s">
        <v>352</v>
      </c>
      <c r="D358" s="24" t="s">
        <v>82</v>
      </c>
      <c r="E358" s="24"/>
      <c r="F358" s="105">
        <v>17985.202</v>
      </c>
      <c r="G358" s="105">
        <v>17985.202</v>
      </c>
      <c r="H358" s="105">
        <v>16107.752</v>
      </c>
      <c r="I358" s="120">
        <f t="shared" si="96"/>
        <v>89.56114031969172</v>
      </c>
      <c r="J358" s="61">
        <f t="shared" si="98"/>
        <v>89.56114031969172</v>
      </c>
      <c r="K358" s="7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73"/>
      <c r="AB358" s="121"/>
    </row>
    <row r="359" spans="1:28" s="17" customFormat="1" ht="63" outlineLevel="6">
      <c r="A359" s="30" t="s">
        <v>359</v>
      </c>
      <c r="B359" s="14" t="s">
        <v>21</v>
      </c>
      <c r="C359" s="14" t="s">
        <v>435</v>
      </c>
      <c r="D359" s="14" t="s">
        <v>5</v>
      </c>
      <c r="E359" s="14"/>
      <c r="F359" s="103">
        <f aca="true" t="shared" si="105" ref="F359:H360">F360</f>
        <v>4050</v>
      </c>
      <c r="G359" s="103">
        <f t="shared" si="105"/>
        <v>7936</v>
      </c>
      <c r="H359" s="103">
        <f t="shared" si="105"/>
        <v>0</v>
      </c>
      <c r="I359" s="120">
        <f t="shared" si="96"/>
        <v>0</v>
      </c>
      <c r="J359" s="61">
        <f t="shared" si="98"/>
        <v>0</v>
      </c>
      <c r="K359" s="7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73"/>
      <c r="AB359" s="121"/>
    </row>
    <row r="360" spans="1:28" s="17" customFormat="1" ht="15.75" outlineLevel="6">
      <c r="A360" s="5" t="s">
        <v>113</v>
      </c>
      <c r="B360" s="6" t="s">
        <v>21</v>
      </c>
      <c r="C360" s="6" t="s">
        <v>435</v>
      </c>
      <c r="D360" s="6" t="s">
        <v>114</v>
      </c>
      <c r="E360" s="6"/>
      <c r="F360" s="104">
        <f t="shared" si="105"/>
        <v>4050</v>
      </c>
      <c r="G360" s="104">
        <f t="shared" si="105"/>
        <v>7936</v>
      </c>
      <c r="H360" s="104">
        <f t="shared" si="105"/>
        <v>0</v>
      </c>
      <c r="I360" s="120">
        <f t="shared" si="96"/>
        <v>0</v>
      </c>
      <c r="J360" s="61">
        <f t="shared" si="98"/>
        <v>0</v>
      </c>
      <c r="K360" s="7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73"/>
      <c r="AB360" s="121"/>
    </row>
    <row r="361" spans="1:28" s="17" customFormat="1" ht="31.5" outlineLevel="6">
      <c r="A361" s="53" t="s">
        <v>83</v>
      </c>
      <c r="B361" s="24" t="s">
        <v>21</v>
      </c>
      <c r="C361" s="24" t="s">
        <v>435</v>
      </c>
      <c r="D361" s="24" t="s">
        <v>84</v>
      </c>
      <c r="E361" s="24"/>
      <c r="F361" s="105">
        <v>4050</v>
      </c>
      <c r="G361" s="105">
        <v>7936</v>
      </c>
      <c r="H361" s="105">
        <v>0</v>
      </c>
      <c r="I361" s="120">
        <f t="shared" si="96"/>
        <v>0</v>
      </c>
      <c r="J361" s="61">
        <f t="shared" si="98"/>
        <v>0</v>
      </c>
      <c r="K361" s="7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73"/>
      <c r="AB361" s="121"/>
    </row>
    <row r="362" spans="1:28" s="17" customFormat="1" ht="63" outlineLevel="6">
      <c r="A362" s="30" t="s">
        <v>395</v>
      </c>
      <c r="B362" s="14" t="s">
        <v>21</v>
      </c>
      <c r="C362" s="14" t="s">
        <v>436</v>
      </c>
      <c r="D362" s="14" t="s">
        <v>5</v>
      </c>
      <c r="E362" s="14"/>
      <c r="F362" s="103">
        <f aca="true" t="shared" si="106" ref="F362:H363">F363</f>
        <v>0</v>
      </c>
      <c r="G362" s="103">
        <f t="shared" si="106"/>
        <v>0</v>
      </c>
      <c r="H362" s="103">
        <f t="shared" si="106"/>
        <v>0</v>
      </c>
      <c r="I362" s="120" t="e">
        <f t="shared" si="96"/>
        <v>#DIV/0!</v>
      </c>
      <c r="J362" s="61">
        <v>0</v>
      </c>
      <c r="K362" s="7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73"/>
      <c r="AB362" s="121"/>
    </row>
    <row r="363" spans="1:28" s="17" customFormat="1" ht="15.75" outlineLevel="6">
      <c r="A363" s="5" t="s">
        <v>113</v>
      </c>
      <c r="B363" s="6" t="s">
        <v>21</v>
      </c>
      <c r="C363" s="6" t="s">
        <v>436</v>
      </c>
      <c r="D363" s="6" t="s">
        <v>114</v>
      </c>
      <c r="E363" s="6"/>
      <c r="F363" s="104">
        <f t="shared" si="106"/>
        <v>0</v>
      </c>
      <c r="G363" s="104">
        <f t="shared" si="106"/>
        <v>0</v>
      </c>
      <c r="H363" s="104">
        <f t="shared" si="106"/>
        <v>0</v>
      </c>
      <c r="I363" s="120" t="e">
        <f t="shared" si="96"/>
        <v>#DIV/0!</v>
      </c>
      <c r="J363" s="61">
        <v>0</v>
      </c>
      <c r="K363" s="7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73"/>
      <c r="AB363" s="121"/>
    </row>
    <row r="364" spans="1:28" s="17" customFormat="1" ht="31.5" outlineLevel="6">
      <c r="A364" s="53" t="s">
        <v>83</v>
      </c>
      <c r="B364" s="24" t="s">
        <v>21</v>
      </c>
      <c r="C364" s="24" t="s">
        <v>436</v>
      </c>
      <c r="D364" s="24" t="s">
        <v>84</v>
      </c>
      <c r="E364" s="24"/>
      <c r="F364" s="105">
        <v>0</v>
      </c>
      <c r="G364" s="105">
        <v>0</v>
      </c>
      <c r="H364" s="105">
        <v>0</v>
      </c>
      <c r="I364" s="120" t="e">
        <f t="shared" si="96"/>
        <v>#DIV/0!</v>
      </c>
      <c r="J364" s="61">
        <v>0</v>
      </c>
      <c r="K364" s="7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73"/>
      <c r="AB364" s="121"/>
    </row>
    <row r="365" spans="1:28" s="17" customFormat="1" ht="78.75" outlineLevel="6">
      <c r="A365" s="30" t="s">
        <v>360</v>
      </c>
      <c r="B365" s="14" t="s">
        <v>21</v>
      </c>
      <c r="C365" s="14" t="s">
        <v>403</v>
      </c>
      <c r="D365" s="14" t="s">
        <v>5</v>
      </c>
      <c r="E365" s="14"/>
      <c r="F365" s="103">
        <f aca="true" t="shared" si="107" ref="F365:H366">F366</f>
        <v>557.243</v>
      </c>
      <c r="G365" s="103">
        <f t="shared" si="107"/>
        <v>3373.68994</v>
      </c>
      <c r="H365" s="103">
        <f t="shared" si="107"/>
        <v>3373.69</v>
      </c>
      <c r="I365" s="120">
        <f t="shared" si="96"/>
        <v>605.425281250729</v>
      </c>
      <c r="J365" s="61">
        <f aca="true" t="shared" si="108" ref="J365:J396">H365/G365*100</f>
        <v>100.0000017784681</v>
      </c>
      <c r="K365" s="7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73"/>
      <c r="AB365" s="121"/>
    </row>
    <row r="366" spans="1:28" s="17" customFormat="1" ht="15.75" outlineLevel="6">
      <c r="A366" s="5" t="s">
        <v>113</v>
      </c>
      <c r="B366" s="6" t="s">
        <v>21</v>
      </c>
      <c r="C366" s="6" t="s">
        <v>403</v>
      </c>
      <c r="D366" s="6" t="s">
        <v>114</v>
      </c>
      <c r="E366" s="6"/>
      <c r="F366" s="104">
        <f t="shared" si="107"/>
        <v>557.243</v>
      </c>
      <c r="G366" s="104">
        <f t="shared" si="107"/>
        <v>3373.68994</v>
      </c>
      <c r="H366" s="104">
        <f t="shared" si="107"/>
        <v>3373.69</v>
      </c>
      <c r="I366" s="120">
        <f t="shared" si="96"/>
        <v>605.425281250729</v>
      </c>
      <c r="J366" s="61">
        <f t="shared" si="108"/>
        <v>100.0000017784681</v>
      </c>
      <c r="K366" s="7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73"/>
      <c r="AB366" s="121"/>
    </row>
    <row r="367" spans="1:28" s="17" customFormat="1" ht="31.5" outlineLevel="6">
      <c r="A367" s="53" t="s">
        <v>83</v>
      </c>
      <c r="B367" s="24" t="s">
        <v>21</v>
      </c>
      <c r="C367" s="24" t="s">
        <v>403</v>
      </c>
      <c r="D367" s="24" t="s">
        <v>84</v>
      </c>
      <c r="E367" s="24"/>
      <c r="F367" s="105">
        <v>557.243</v>
      </c>
      <c r="G367" s="105">
        <v>3373.68994</v>
      </c>
      <c r="H367" s="105">
        <v>3373.69</v>
      </c>
      <c r="I367" s="120">
        <f t="shared" si="96"/>
        <v>605.425281250729</v>
      </c>
      <c r="J367" s="61">
        <f t="shared" si="108"/>
        <v>100.0000017784681</v>
      </c>
      <c r="K367" s="7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73"/>
      <c r="AB367" s="121"/>
    </row>
    <row r="368" spans="1:28" s="17" customFormat="1" ht="63" outlineLevel="6">
      <c r="A368" s="30" t="s">
        <v>340</v>
      </c>
      <c r="B368" s="14" t="s">
        <v>21</v>
      </c>
      <c r="C368" s="14" t="s">
        <v>341</v>
      </c>
      <c r="D368" s="14" t="s">
        <v>5</v>
      </c>
      <c r="E368" s="14"/>
      <c r="F368" s="103">
        <f aca="true" t="shared" si="109" ref="F368:H369">F369</f>
        <v>1641.567</v>
      </c>
      <c r="G368" s="103">
        <f t="shared" si="109"/>
        <v>16562.847</v>
      </c>
      <c r="H368" s="103">
        <f t="shared" si="109"/>
        <v>12069.341</v>
      </c>
      <c r="I368" s="120">
        <f t="shared" si="96"/>
        <v>735.2329207397565</v>
      </c>
      <c r="J368" s="61">
        <f t="shared" si="108"/>
        <v>72.86996613565289</v>
      </c>
      <c r="K368" s="7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73"/>
      <c r="AB368" s="121"/>
    </row>
    <row r="369" spans="1:28" s="17" customFormat="1" ht="15.75" outlineLevel="6">
      <c r="A369" s="5" t="s">
        <v>113</v>
      </c>
      <c r="B369" s="6" t="s">
        <v>21</v>
      </c>
      <c r="C369" s="6" t="s">
        <v>341</v>
      </c>
      <c r="D369" s="6" t="s">
        <v>114</v>
      </c>
      <c r="E369" s="6"/>
      <c r="F369" s="104">
        <f t="shared" si="109"/>
        <v>1641.567</v>
      </c>
      <c r="G369" s="104">
        <f t="shared" si="109"/>
        <v>16562.847</v>
      </c>
      <c r="H369" s="104">
        <f t="shared" si="109"/>
        <v>12069.341</v>
      </c>
      <c r="I369" s="120">
        <f t="shared" si="96"/>
        <v>735.2329207397565</v>
      </c>
      <c r="J369" s="61">
        <f t="shared" si="108"/>
        <v>72.86996613565289</v>
      </c>
      <c r="K369" s="7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73"/>
      <c r="AB369" s="121"/>
    </row>
    <row r="370" spans="1:28" s="17" customFormat="1" ht="31.5" outlineLevel="6">
      <c r="A370" s="53" t="s">
        <v>83</v>
      </c>
      <c r="B370" s="24" t="s">
        <v>21</v>
      </c>
      <c r="C370" s="24" t="s">
        <v>341</v>
      </c>
      <c r="D370" s="24" t="s">
        <v>84</v>
      </c>
      <c r="E370" s="24"/>
      <c r="F370" s="105">
        <v>1641.567</v>
      </c>
      <c r="G370" s="105">
        <v>16562.847</v>
      </c>
      <c r="H370" s="105">
        <v>12069.341</v>
      </c>
      <c r="I370" s="120">
        <f t="shared" si="96"/>
        <v>735.2329207397565</v>
      </c>
      <c r="J370" s="61">
        <f t="shared" si="108"/>
        <v>72.86996613565289</v>
      </c>
      <c r="K370" s="7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73"/>
      <c r="AB370" s="121"/>
    </row>
    <row r="371" spans="1:28" s="17" customFormat="1" ht="47.25" customHeight="1" outlineLevel="6">
      <c r="A371" s="30" t="s">
        <v>332</v>
      </c>
      <c r="B371" s="14" t="s">
        <v>21</v>
      </c>
      <c r="C371" s="14" t="s">
        <v>331</v>
      </c>
      <c r="D371" s="14" t="s">
        <v>5</v>
      </c>
      <c r="E371" s="14"/>
      <c r="F371" s="103">
        <f aca="true" t="shared" si="110" ref="F371:H372">F372</f>
        <v>0</v>
      </c>
      <c r="G371" s="103">
        <f t="shared" si="110"/>
        <v>898.20207</v>
      </c>
      <c r="H371" s="103">
        <f t="shared" si="110"/>
        <v>898.202</v>
      </c>
      <c r="I371" s="120" t="e">
        <f t="shared" si="96"/>
        <v>#DIV/0!</v>
      </c>
      <c r="J371" s="61">
        <f t="shared" si="108"/>
        <v>99.99999220665345</v>
      </c>
      <c r="K371" s="7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73"/>
      <c r="AB371" s="121"/>
    </row>
    <row r="372" spans="1:28" s="17" customFormat="1" ht="15.75" outlineLevel="6">
      <c r="A372" s="5" t="s">
        <v>113</v>
      </c>
      <c r="B372" s="6" t="s">
        <v>21</v>
      </c>
      <c r="C372" s="6" t="s">
        <v>331</v>
      </c>
      <c r="D372" s="6" t="s">
        <v>114</v>
      </c>
      <c r="E372" s="6"/>
      <c r="F372" s="104">
        <f t="shared" si="110"/>
        <v>0</v>
      </c>
      <c r="G372" s="104">
        <f t="shared" si="110"/>
        <v>898.20207</v>
      </c>
      <c r="H372" s="104">
        <f t="shared" si="110"/>
        <v>898.202</v>
      </c>
      <c r="I372" s="120" t="e">
        <f t="shared" si="96"/>
        <v>#DIV/0!</v>
      </c>
      <c r="J372" s="61">
        <f t="shared" si="108"/>
        <v>99.99999220665345</v>
      </c>
      <c r="K372" s="7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73"/>
      <c r="AB372" s="121"/>
    </row>
    <row r="373" spans="1:28" s="17" customFormat="1" ht="31.5" outlineLevel="6">
      <c r="A373" s="27" t="s">
        <v>83</v>
      </c>
      <c r="B373" s="24" t="s">
        <v>21</v>
      </c>
      <c r="C373" s="24" t="s">
        <v>331</v>
      </c>
      <c r="D373" s="24" t="s">
        <v>84</v>
      </c>
      <c r="E373" s="24"/>
      <c r="F373" s="105"/>
      <c r="G373" s="105">
        <v>898.20207</v>
      </c>
      <c r="H373" s="105">
        <v>898.202</v>
      </c>
      <c r="I373" s="120" t="e">
        <f t="shared" si="96"/>
        <v>#DIV/0!</v>
      </c>
      <c r="J373" s="61">
        <f t="shared" si="108"/>
        <v>99.99999220665345</v>
      </c>
      <c r="K373" s="7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73"/>
      <c r="AB373" s="121"/>
    </row>
    <row r="374" spans="1:28" s="17" customFormat="1" ht="47.25" outlineLevel="6">
      <c r="A374" s="15" t="s">
        <v>209</v>
      </c>
      <c r="B374" s="8" t="s">
        <v>21</v>
      </c>
      <c r="C374" s="8" t="s">
        <v>261</v>
      </c>
      <c r="D374" s="8" t="s">
        <v>5</v>
      </c>
      <c r="E374" s="8"/>
      <c r="F374" s="39">
        <f aca="true" t="shared" si="111" ref="F374:H376">F375</f>
        <v>0</v>
      </c>
      <c r="G374" s="39">
        <f t="shared" si="111"/>
        <v>639.1</v>
      </c>
      <c r="H374" s="39">
        <f t="shared" si="111"/>
        <v>639.1</v>
      </c>
      <c r="I374" s="120" t="e">
        <f t="shared" si="96"/>
        <v>#DIV/0!</v>
      </c>
      <c r="J374" s="61">
        <f t="shared" si="108"/>
        <v>100</v>
      </c>
      <c r="K374" s="7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73"/>
      <c r="AB374" s="121"/>
    </row>
    <row r="375" spans="1:28" s="17" customFormat="1" ht="47.25" outlineLevel="6">
      <c r="A375" s="30" t="s">
        <v>397</v>
      </c>
      <c r="B375" s="14" t="s">
        <v>21</v>
      </c>
      <c r="C375" s="14" t="s">
        <v>396</v>
      </c>
      <c r="D375" s="14" t="s">
        <v>5</v>
      </c>
      <c r="E375" s="14"/>
      <c r="F375" s="40">
        <f t="shared" si="111"/>
        <v>0</v>
      </c>
      <c r="G375" s="40">
        <f t="shared" si="111"/>
        <v>639.1</v>
      </c>
      <c r="H375" s="40">
        <f t="shared" si="111"/>
        <v>639.1</v>
      </c>
      <c r="I375" s="120" t="e">
        <f t="shared" si="96"/>
        <v>#DIV/0!</v>
      </c>
      <c r="J375" s="61">
        <f t="shared" si="108"/>
        <v>100</v>
      </c>
      <c r="K375" s="7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73"/>
      <c r="AB375" s="121"/>
    </row>
    <row r="376" spans="1:28" s="17" customFormat="1" ht="15.75" outlineLevel="6">
      <c r="A376" s="5" t="s">
        <v>113</v>
      </c>
      <c r="B376" s="6" t="s">
        <v>21</v>
      </c>
      <c r="C376" s="6" t="s">
        <v>396</v>
      </c>
      <c r="D376" s="6" t="s">
        <v>114</v>
      </c>
      <c r="E376" s="6"/>
      <c r="F376" s="41">
        <f t="shared" si="111"/>
        <v>0</v>
      </c>
      <c r="G376" s="41">
        <f t="shared" si="111"/>
        <v>639.1</v>
      </c>
      <c r="H376" s="41">
        <f t="shared" si="111"/>
        <v>639.1</v>
      </c>
      <c r="I376" s="120" t="e">
        <f t="shared" si="96"/>
        <v>#DIV/0!</v>
      </c>
      <c r="J376" s="61">
        <f t="shared" si="108"/>
        <v>100</v>
      </c>
      <c r="K376" s="7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73"/>
      <c r="AB376" s="121"/>
    </row>
    <row r="377" spans="1:28" s="17" customFormat="1" ht="31.5" outlineLevel="6">
      <c r="A377" s="27" t="s">
        <v>83</v>
      </c>
      <c r="B377" s="24" t="s">
        <v>21</v>
      </c>
      <c r="C377" s="24" t="s">
        <v>396</v>
      </c>
      <c r="D377" s="24" t="s">
        <v>84</v>
      </c>
      <c r="E377" s="24"/>
      <c r="F377" s="42">
        <v>0</v>
      </c>
      <c r="G377" s="42">
        <v>639.1</v>
      </c>
      <c r="H377" s="42">
        <v>639.1</v>
      </c>
      <c r="I377" s="120" t="e">
        <f t="shared" si="96"/>
        <v>#DIV/0!</v>
      </c>
      <c r="J377" s="61">
        <f t="shared" si="108"/>
        <v>100</v>
      </c>
      <c r="K377" s="7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73"/>
      <c r="AB377" s="121"/>
    </row>
    <row r="378" spans="1:28" s="17" customFormat="1" ht="47.25" outlineLevel="6">
      <c r="A378" s="31" t="s">
        <v>344</v>
      </c>
      <c r="B378" s="8" t="s">
        <v>21</v>
      </c>
      <c r="C378" s="8" t="s">
        <v>305</v>
      </c>
      <c r="D378" s="8" t="s">
        <v>5</v>
      </c>
      <c r="E378" s="8"/>
      <c r="F378" s="39">
        <f aca="true" t="shared" si="112" ref="F378:H379">F379</f>
        <v>20</v>
      </c>
      <c r="G378" s="39">
        <f t="shared" si="112"/>
        <v>20</v>
      </c>
      <c r="H378" s="39">
        <f t="shared" si="112"/>
        <v>20</v>
      </c>
      <c r="I378" s="120">
        <f t="shared" si="96"/>
        <v>100</v>
      </c>
      <c r="J378" s="61">
        <f t="shared" si="108"/>
        <v>100</v>
      </c>
      <c r="K378" s="7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73"/>
      <c r="AB378" s="121"/>
    </row>
    <row r="379" spans="1:28" s="17" customFormat="1" ht="18.75" outlineLevel="6">
      <c r="A379" s="5" t="s">
        <v>113</v>
      </c>
      <c r="B379" s="6" t="s">
        <v>21</v>
      </c>
      <c r="C379" s="6" t="s">
        <v>437</v>
      </c>
      <c r="D379" s="6" t="s">
        <v>114</v>
      </c>
      <c r="E379" s="33"/>
      <c r="F379" s="41">
        <f t="shared" si="112"/>
        <v>20</v>
      </c>
      <c r="G379" s="41">
        <f t="shared" si="112"/>
        <v>20</v>
      </c>
      <c r="H379" s="41">
        <f t="shared" si="112"/>
        <v>20</v>
      </c>
      <c r="I379" s="120">
        <f t="shared" si="96"/>
        <v>100</v>
      </c>
      <c r="J379" s="61">
        <f t="shared" si="108"/>
        <v>100</v>
      </c>
      <c r="K379" s="7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73"/>
      <c r="AB379" s="121"/>
    </row>
    <row r="380" spans="1:28" s="17" customFormat="1" ht="31.5" outlineLevel="6">
      <c r="A380" s="27" t="s">
        <v>83</v>
      </c>
      <c r="B380" s="24" t="s">
        <v>21</v>
      </c>
      <c r="C380" s="24" t="s">
        <v>437</v>
      </c>
      <c r="D380" s="24" t="s">
        <v>84</v>
      </c>
      <c r="E380" s="34"/>
      <c r="F380" s="42">
        <v>20</v>
      </c>
      <c r="G380" s="42">
        <v>20</v>
      </c>
      <c r="H380" s="42">
        <v>20</v>
      </c>
      <c r="I380" s="120">
        <f t="shared" si="96"/>
        <v>100</v>
      </c>
      <c r="J380" s="61">
        <f t="shared" si="108"/>
        <v>100</v>
      </c>
      <c r="K380" s="7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73"/>
      <c r="AB380" s="121"/>
    </row>
    <row r="381" spans="1:28" s="17" customFormat="1" ht="15.75" outlineLevel="6">
      <c r="A381" s="32" t="s">
        <v>322</v>
      </c>
      <c r="B381" s="22" t="s">
        <v>323</v>
      </c>
      <c r="C381" s="22" t="s">
        <v>230</v>
      </c>
      <c r="D381" s="22" t="s">
        <v>5</v>
      </c>
      <c r="E381" s="22"/>
      <c r="F381" s="45">
        <f>F382+F386+F409+F401+F405</f>
        <v>37459</v>
      </c>
      <c r="G381" s="45">
        <f>G382+G386+G409+G401+G405</f>
        <v>43414.12041</v>
      </c>
      <c r="H381" s="45">
        <f>H382+H386+H409+H401+H405</f>
        <v>43414.12100000001</v>
      </c>
      <c r="I381" s="120">
        <f t="shared" si="96"/>
        <v>115.8977041565445</v>
      </c>
      <c r="J381" s="61">
        <f t="shared" si="108"/>
        <v>100.00000135900484</v>
      </c>
      <c r="K381" s="7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73"/>
      <c r="AB381" s="121"/>
    </row>
    <row r="382" spans="1:28" s="17" customFormat="1" ht="47.25" outlineLevel="6">
      <c r="A382" s="15" t="s">
        <v>128</v>
      </c>
      <c r="B382" s="8" t="s">
        <v>323</v>
      </c>
      <c r="C382" s="8" t="s">
        <v>231</v>
      </c>
      <c r="D382" s="8" t="s">
        <v>5</v>
      </c>
      <c r="E382" s="8"/>
      <c r="F382" s="39">
        <f aca="true" t="shared" si="113" ref="F382:H384">F383</f>
        <v>500</v>
      </c>
      <c r="G382" s="39">
        <f t="shared" si="113"/>
        <v>18.61168</v>
      </c>
      <c r="H382" s="39">
        <f t="shared" si="113"/>
        <v>18.612</v>
      </c>
      <c r="I382" s="120">
        <f t="shared" si="96"/>
        <v>3.7223999999999995</v>
      </c>
      <c r="J382" s="61">
        <f t="shared" si="108"/>
        <v>100.00171935042941</v>
      </c>
      <c r="K382" s="70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73"/>
      <c r="AB382" s="121"/>
    </row>
    <row r="383" spans="1:28" s="17" customFormat="1" ht="47.25" outlineLevel="6">
      <c r="A383" s="15" t="s">
        <v>130</v>
      </c>
      <c r="B383" s="8" t="s">
        <v>323</v>
      </c>
      <c r="C383" s="8" t="s">
        <v>232</v>
      </c>
      <c r="D383" s="8" t="s">
        <v>5</v>
      </c>
      <c r="E383" s="8"/>
      <c r="F383" s="39">
        <f t="shared" si="113"/>
        <v>500</v>
      </c>
      <c r="G383" s="39">
        <f t="shared" si="113"/>
        <v>18.61168</v>
      </c>
      <c r="H383" s="39">
        <f t="shared" si="113"/>
        <v>18.612</v>
      </c>
      <c r="I383" s="120">
        <f t="shared" si="96"/>
        <v>3.7223999999999995</v>
      </c>
      <c r="J383" s="61">
        <f t="shared" si="108"/>
        <v>100.00171935042941</v>
      </c>
      <c r="K383" s="70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73"/>
      <c r="AB383" s="121"/>
    </row>
    <row r="384" spans="1:28" s="17" customFormat="1" ht="18.75" customHeight="1" outlineLevel="6">
      <c r="A384" s="25" t="s">
        <v>321</v>
      </c>
      <c r="B384" s="14" t="s">
        <v>323</v>
      </c>
      <c r="C384" s="14" t="s">
        <v>320</v>
      </c>
      <c r="D384" s="14" t="s">
        <v>5</v>
      </c>
      <c r="E384" s="14"/>
      <c r="F384" s="40">
        <f t="shared" si="113"/>
        <v>500</v>
      </c>
      <c r="G384" s="40">
        <f t="shared" si="113"/>
        <v>18.61168</v>
      </c>
      <c r="H384" s="40">
        <f t="shared" si="113"/>
        <v>18.612</v>
      </c>
      <c r="I384" s="120">
        <f t="shared" si="96"/>
        <v>3.7223999999999995</v>
      </c>
      <c r="J384" s="61">
        <f t="shared" si="108"/>
        <v>100.00171935042941</v>
      </c>
      <c r="K384" s="70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73"/>
      <c r="AB384" s="121"/>
    </row>
    <row r="385" spans="1:28" s="17" customFormat="1" ht="31.5" outlineLevel="6">
      <c r="A385" s="47" t="s">
        <v>83</v>
      </c>
      <c r="B385" s="46" t="s">
        <v>323</v>
      </c>
      <c r="C385" s="46" t="s">
        <v>320</v>
      </c>
      <c r="D385" s="46" t="s">
        <v>84</v>
      </c>
      <c r="E385" s="46"/>
      <c r="F385" s="48">
        <v>500</v>
      </c>
      <c r="G385" s="48">
        <v>18.61168</v>
      </c>
      <c r="H385" s="48">
        <v>18.612</v>
      </c>
      <c r="I385" s="120">
        <f t="shared" si="96"/>
        <v>3.7223999999999995</v>
      </c>
      <c r="J385" s="61">
        <f t="shared" si="108"/>
        <v>100.00171935042941</v>
      </c>
      <c r="K385" s="74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75"/>
      <c r="AB385" s="121"/>
    </row>
    <row r="386" spans="1:28" s="17" customFormat="1" ht="15.75" outlineLevel="6">
      <c r="A386" s="31" t="s">
        <v>208</v>
      </c>
      <c r="B386" s="8" t="s">
        <v>323</v>
      </c>
      <c r="C386" s="8" t="s">
        <v>256</v>
      </c>
      <c r="D386" s="8" t="s">
        <v>5</v>
      </c>
      <c r="E386" s="8"/>
      <c r="F386" s="39">
        <f>F387</f>
        <v>24053</v>
      </c>
      <c r="G386" s="39">
        <f>G387</f>
        <v>28630.537000000004</v>
      </c>
      <c r="H386" s="39">
        <f>H387</f>
        <v>28630.537000000004</v>
      </c>
      <c r="I386" s="120">
        <f t="shared" si="96"/>
        <v>119.03104394462231</v>
      </c>
      <c r="J386" s="61">
        <f t="shared" si="108"/>
        <v>100</v>
      </c>
      <c r="K386" s="70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73"/>
      <c r="AB386" s="121"/>
    </row>
    <row r="387" spans="1:28" s="17" customFormat="1" ht="31.5" outlineLevel="6">
      <c r="A387" s="10" t="s">
        <v>176</v>
      </c>
      <c r="B387" s="8" t="s">
        <v>323</v>
      </c>
      <c r="C387" s="8" t="s">
        <v>266</v>
      </c>
      <c r="D387" s="8" t="s">
        <v>5</v>
      </c>
      <c r="E387" s="8"/>
      <c r="F387" s="102">
        <f>F388+F395+F398+F392</f>
        <v>24053</v>
      </c>
      <c r="G387" s="102">
        <f>G388+G395+G398+G392</f>
        <v>28630.537000000004</v>
      </c>
      <c r="H387" s="102">
        <f>H388+H395+H398+H392</f>
        <v>28630.537000000004</v>
      </c>
      <c r="I387" s="120">
        <f t="shared" si="96"/>
        <v>119.03104394462231</v>
      </c>
      <c r="J387" s="61">
        <f t="shared" si="108"/>
        <v>100</v>
      </c>
      <c r="K387" s="7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73"/>
      <c r="AB387" s="121"/>
    </row>
    <row r="388" spans="1:28" s="17" customFormat="1" ht="47.25" outlineLevel="6">
      <c r="A388" s="25" t="s">
        <v>177</v>
      </c>
      <c r="B388" s="14" t="s">
        <v>323</v>
      </c>
      <c r="C388" s="14" t="s">
        <v>267</v>
      </c>
      <c r="D388" s="14" t="s">
        <v>5</v>
      </c>
      <c r="E388" s="14"/>
      <c r="F388" s="103">
        <f>F389</f>
        <v>24053</v>
      </c>
      <c r="G388" s="103">
        <f>G389</f>
        <v>28556.969</v>
      </c>
      <c r="H388" s="103">
        <f>H389</f>
        <v>28556.969</v>
      </c>
      <c r="I388" s="120">
        <f t="shared" si="96"/>
        <v>118.72518604747849</v>
      </c>
      <c r="J388" s="61">
        <f t="shared" si="108"/>
        <v>100</v>
      </c>
      <c r="K388" s="7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73"/>
      <c r="AB388" s="121"/>
    </row>
    <row r="389" spans="1:28" s="17" customFormat="1" ht="15.75" outlineLevel="6">
      <c r="A389" s="5" t="s">
        <v>113</v>
      </c>
      <c r="B389" s="6" t="s">
        <v>323</v>
      </c>
      <c r="C389" s="6" t="s">
        <v>267</v>
      </c>
      <c r="D389" s="6" t="s">
        <v>114</v>
      </c>
      <c r="E389" s="6"/>
      <c r="F389" s="104">
        <f>F390+F391</f>
        <v>24053</v>
      </c>
      <c r="G389" s="104">
        <f>G390+G391</f>
        <v>28556.969</v>
      </c>
      <c r="H389" s="104">
        <f>H390+H391</f>
        <v>28556.969</v>
      </c>
      <c r="I389" s="120">
        <f t="shared" si="96"/>
        <v>118.72518604747849</v>
      </c>
      <c r="J389" s="61">
        <f t="shared" si="108"/>
        <v>100</v>
      </c>
      <c r="K389" s="7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73"/>
      <c r="AB389" s="121"/>
    </row>
    <row r="390" spans="1:28" s="17" customFormat="1" ht="78.75" outlineLevel="6">
      <c r="A390" s="27" t="s">
        <v>187</v>
      </c>
      <c r="B390" s="24" t="s">
        <v>323</v>
      </c>
      <c r="C390" s="24" t="s">
        <v>267</v>
      </c>
      <c r="D390" s="24" t="s">
        <v>82</v>
      </c>
      <c r="E390" s="24"/>
      <c r="F390" s="105">
        <v>24053</v>
      </c>
      <c r="G390" s="105">
        <v>27513</v>
      </c>
      <c r="H390" s="105">
        <v>27513</v>
      </c>
      <c r="I390" s="120">
        <f t="shared" si="96"/>
        <v>114.38490001247246</v>
      </c>
      <c r="J390" s="61">
        <f t="shared" si="108"/>
        <v>100</v>
      </c>
      <c r="K390" s="7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73"/>
      <c r="AB390" s="121"/>
    </row>
    <row r="391" spans="1:28" s="17" customFormat="1" ht="31.5" outlineLevel="6">
      <c r="A391" s="27" t="s">
        <v>83</v>
      </c>
      <c r="B391" s="24" t="s">
        <v>323</v>
      </c>
      <c r="C391" s="24" t="s">
        <v>293</v>
      </c>
      <c r="D391" s="24" t="s">
        <v>84</v>
      </c>
      <c r="E391" s="24"/>
      <c r="F391" s="105">
        <v>0</v>
      </c>
      <c r="G391" s="105">
        <v>1043.969</v>
      </c>
      <c r="H391" s="105">
        <v>1043.969</v>
      </c>
      <c r="I391" s="120" t="e">
        <f t="shared" si="96"/>
        <v>#DIV/0!</v>
      </c>
      <c r="J391" s="61">
        <f t="shared" si="108"/>
        <v>100</v>
      </c>
      <c r="K391" s="7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73"/>
      <c r="AB391" s="121"/>
    </row>
    <row r="392" spans="1:28" s="17" customFormat="1" ht="31.5" outlineLevel="6">
      <c r="A392" s="25" t="s">
        <v>459</v>
      </c>
      <c r="B392" s="14" t="s">
        <v>21</v>
      </c>
      <c r="C392" s="14" t="s">
        <v>460</v>
      </c>
      <c r="D392" s="14" t="s">
        <v>5</v>
      </c>
      <c r="E392" s="14"/>
      <c r="F392" s="40">
        <f aca="true" t="shared" si="114" ref="F392:H393">F393</f>
        <v>0</v>
      </c>
      <c r="G392" s="40">
        <f t="shared" si="114"/>
        <v>15</v>
      </c>
      <c r="H392" s="40">
        <f t="shared" si="114"/>
        <v>15</v>
      </c>
      <c r="I392" s="120" t="e">
        <f t="shared" si="96"/>
        <v>#DIV/0!</v>
      </c>
      <c r="J392" s="61">
        <f t="shared" si="108"/>
        <v>100</v>
      </c>
      <c r="K392" s="7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73"/>
      <c r="AB392" s="121"/>
    </row>
    <row r="393" spans="1:28" s="17" customFormat="1" ht="15.75" outlineLevel="6">
      <c r="A393" s="5" t="s">
        <v>113</v>
      </c>
      <c r="B393" s="6" t="s">
        <v>21</v>
      </c>
      <c r="C393" s="6" t="s">
        <v>460</v>
      </c>
      <c r="D393" s="6" t="s">
        <v>114</v>
      </c>
      <c r="E393" s="6"/>
      <c r="F393" s="41">
        <f t="shared" si="114"/>
        <v>0</v>
      </c>
      <c r="G393" s="41">
        <f t="shared" si="114"/>
        <v>15</v>
      </c>
      <c r="H393" s="41">
        <f t="shared" si="114"/>
        <v>15</v>
      </c>
      <c r="I393" s="120" t="e">
        <f t="shared" si="96"/>
        <v>#DIV/0!</v>
      </c>
      <c r="J393" s="61">
        <f t="shared" si="108"/>
        <v>100</v>
      </c>
      <c r="K393" s="7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73"/>
      <c r="AB393" s="121"/>
    </row>
    <row r="394" spans="1:28" s="17" customFormat="1" ht="31.5" outlineLevel="6">
      <c r="A394" s="53" t="s">
        <v>83</v>
      </c>
      <c r="B394" s="24" t="s">
        <v>21</v>
      </c>
      <c r="C394" s="46" t="s">
        <v>460</v>
      </c>
      <c r="D394" s="24" t="s">
        <v>84</v>
      </c>
      <c r="E394" s="24"/>
      <c r="F394" s="42">
        <v>0</v>
      </c>
      <c r="G394" s="42">
        <v>15</v>
      </c>
      <c r="H394" s="42">
        <v>15</v>
      </c>
      <c r="I394" s="120" t="e">
        <f aca="true" t="shared" si="115" ref="I394:I457">H394/F394*100</f>
        <v>#DIV/0!</v>
      </c>
      <c r="J394" s="61">
        <f t="shared" si="108"/>
        <v>100</v>
      </c>
      <c r="K394" s="7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73"/>
      <c r="AB394" s="121"/>
    </row>
    <row r="395" spans="1:28" s="17" customFormat="1" ht="64.5" customHeight="1" outlineLevel="6">
      <c r="A395" s="25" t="s">
        <v>438</v>
      </c>
      <c r="B395" s="14" t="s">
        <v>323</v>
      </c>
      <c r="C395" s="14" t="s">
        <v>404</v>
      </c>
      <c r="D395" s="14" t="s">
        <v>5</v>
      </c>
      <c r="E395" s="14"/>
      <c r="F395" s="103">
        <f aca="true" t="shared" si="116" ref="F395:H396">F396</f>
        <v>0</v>
      </c>
      <c r="G395" s="103">
        <f t="shared" si="116"/>
        <v>56.81</v>
      </c>
      <c r="H395" s="103">
        <f t="shared" si="116"/>
        <v>56.81</v>
      </c>
      <c r="I395" s="120" t="e">
        <f t="shared" si="115"/>
        <v>#DIV/0!</v>
      </c>
      <c r="J395" s="61">
        <f t="shared" si="108"/>
        <v>100</v>
      </c>
      <c r="K395" s="7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73"/>
      <c r="AB395" s="121"/>
    </row>
    <row r="396" spans="1:28" s="17" customFormat="1" ht="15.75" outlineLevel="6">
      <c r="A396" s="5" t="s">
        <v>113</v>
      </c>
      <c r="B396" s="6" t="s">
        <v>323</v>
      </c>
      <c r="C396" s="6" t="s">
        <v>404</v>
      </c>
      <c r="D396" s="6" t="s">
        <v>114</v>
      </c>
      <c r="E396" s="6"/>
      <c r="F396" s="104">
        <f t="shared" si="116"/>
        <v>0</v>
      </c>
      <c r="G396" s="104">
        <f t="shared" si="116"/>
        <v>56.81</v>
      </c>
      <c r="H396" s="104">
        <f t="shared" si="116"/>
        <v>56.81</v>
      </c>
      <c r="I396" s="120" t="e">
        <f t="shared" si="115"/>
        <v>#DIV/0!</v>
      </c>
      <c r="J396" s="61">
        <f t="shared" si="108"/>
        <v>100</v>
      </c>
      <c r="K396" s="7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73"/>
      <c r="AB396" s="121"/>
    </row>
    <row r="397" spans="1:28" s="17" customFormat="1" ht="31.5" outlineLevel="6">
      <c r="A397" s="27" t="s">
        <v>83</v>
      </c>
      <c r="B397" s="24" t="s">
        <v>323</v>
      </c>
      <c r="C397" s="24" t="s">
        <v>404</v>
      </c>
      <c r="D397" s="24" t="s">
        <v>84</v>
      </c>
      <c r="E397" s="24"/>
      <c r="F397" s="105">
        <v>0</v>
      </c>
      <c r="G397" s="105">
        <v>56.81</v>
      </c>
      <c r="H397" s="105">
        <v>56.81</v>
      </c>
      <c r="I397" s="120" t="e">
        <f t="shared" si="115"/>
        <v>#DIV/0!</v>
      </c>
      <c r="J397" s="61">
        <f aca="true" t="shared" si="117" ref="J397:J425">H397/G397*100</f>
        <v>100</v>
      </c>
      <c r="K397" s="7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73"/>
      <c r="AB397" s="121"/>
    </row>
    <row r="398" spans="1:28" s="17" customFormat="1" ht="94.5" outlineLevel="6">
      <c r="A398" s="25" t="s">
        <v>440</v>
      </c>
      <c r="B398" s="14" t="s">
        <v>323</v>
      </c>
      <c r="C398" s="14" t="s">
        <v>439</v>
      </c>
      <c r="D398" s="14" t="s">
        <v>5</v>
      </c>
      <c r="E398" s="14"/>
      <c r="F398" s="103">
        <f aca="true" t="shared" si="118" ref="F398:H399">F399</f>
        <v>0</v>
      </c>
      <c r="G398" s="103">
        <f t="shared" si="118"/>
        <v>1.758</v>
      </c>
      <c r="H398" s="103">
        <f t="shared" si="118"/>
        <v>1.758</v>
      </c>
      <c r="I398" s="120" t="e">
        <f t="shared" si="115"/>
        <v>#DIV/0!</v>
      </c>
      <c r="J398" s="61">
        <f t="shared" si="117"/>
        <v>100</v>
      </c>
      <c r="K398" s="7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73"/>
      <c r="AB398" s="121"/>
    </row>
    <row r="399" spans="1:28" s="17" customFormat="1" ht="15.75" outlineLevel="6">
      <c r="A399" s="5" t="s">
        <v>113</v>
      </c>
      <c r="B399" s="6" t="s">
        <v>323</v>
      </c>
      <c r="C399" s="6" t="s">
        <v>439</v>
      </c>
      <c r="D399" s="6" t="s">
        <v>114</v>
      </c>
      <c r="E399" s="6"/>
      <c r="F399" s="104">
        <f t="shared" si="118"/>
        <v>0</v>
      </c>
      <c r="G399" s="104">
        <f t="shared" si="118"/>
        <v>1.758</v>
      </c>
      <c r="H399" s="104">
        <f t="shared" si="118"/>
        <v>1.758</v>
      </c>
      <c r="I399" s="120" t="e">
        <f t="shared" si="115"/>
        <v>#DIV/0!</v>
      </c>
      <c r="J399" s="61">
        <f t="shared" si="117"/>
        <v>100</v>
      </c>
      <c r="K399" s="7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73"/>
      <c r="AB399" s="121"/>
    </row>
    <row r="400" spans="1:28" s="17" customFormat="1" ht="31.5" outlineLevel="6">
      <c r="A400" s="27" t="s">
        <v>83</v>
      </c>
      <c r="B400" s="24" t="s">
        <v>323</v>
      </c>
      <c r="C400" s="24" t="s">
        <v>439</v>
      </c>
      <c r="D400" s="24" t="s">
        <v>84</v>
      </c>
      <c r="E400" s="24"/>
      <c r="F400" s="105">
        <v>0</v>
      </c>
      <c r="G400" s="105">
        <v>1.758</v>
      </c>
      <c r="H400" s="105">
        <v>1.758</v>
      </c>
      <c r="I400" s="120" t="e">
        <f t="shared" si="115"/>
        <v>#DIV/0!</v>
      </c>
      <c r="J400" s="61">
        <f t="shared" si="117"/>
        <v>100</v>
      </c>
      <c r="K400" s="7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73"/>
      <c r="AB400" s="121"/>
    </row>
    <row r="401" spans="1:28" s="17" customFormat="1" ht="47.25" outlineLevel="6">
      <c r="A401" s="15" t="s">
        <v>209</v>
      </c>
      <c r="B401" s="8" t="s">
        <v>323</v>
      </c>
      <c r="C401" s="8" t="s">
        <v>261</v>
      </c>
      <c r="D401" s="8" t="s">
        <v>5</v>
      </c>
      <c r="E401" s="8"/>
      <c r="F401" s="39">
        <f aca="true" t="shared" si="119" ref="F401:H403">F402</f>
        <v>0</v>
      </c>
      <c r="G401" s="39">
        <f t="shared" si="119"/>
        <v>70</v>
      </c>
      <c r="H401" s="39">
        <f t="shared" si="119"/>
        <v>70</v>
      </c>
      <c r="I401" s="120" t="e">
        <f t="shared" si="115"/>
        <v>#DIV/0!</v>
      </c>
      <c r="J401" s="61">
        <f t="shared" si="117"/>
        <v>100</v>
      </c>
      <c r="K401" s="7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73"/>
      <c r="AB401" s="121"/>
    </row>
    <row r="402" spans="1:28" s="17" customFormat="1" ht="34.5" customHeight="1" outlineLevel="6">
      <c r="A402" s="30" t="s">
        <v>405</v>
      </c>
      <c r="B402" s="14" t="s">
        <v>323</v>
      </c>
      <c r="C402" s="14" t="s">
        <v>406</v>
      </c>
      <c r="D402" s="14" t="s">
        <v>5</v>
      </c>
      <c r="E402" s="14"/>
      <c r="F402" s="40">
        <f t="shared" si="119"/>
        <v>0</v>
      </c>
      <c r="G402" s="40">
        <f t="shared" si="119"/>
        <v>70</v>
      </c>
      <c r="H402" s="40">
        <f t="shared" si="119"/>
        <v>70</v>
      </c>
      <c r="I402" s="120" t="e">
        <f t="shared" si="115"/>
        <v>#DIV/0!</v>
      </c>
      <c r="J402" s="61">
        <f t="shared" si="117"/>
        <v>100</v>
      </c>
      <c r="K402" s="7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73"/>
      <c r="AB402" s="121"/>
    </row>
    <row r="403" spans="1:28" s="17" customFormat="1" ht="15.75" outlineLevel="6">
      <c r="A403" s="5" t="s">
        <v>113</v>
      </c>
      <c r="B403" s="6" t="s">
        <v>323</v>
      </c>
      <c r="C403" s="6" t="s">
        <v>406</v>
      </c>
      <c r="D403" s="6" t="s">
        <v>114</v>
      </c>
      <c r="E403" s="6"/>
      <c r="F403" s="41">
        <f t="shared" si="119"/>
        <v>0</v>
      </c>
      <c r="G403" s="41">
        <f t="shared" si="119"/>
        <v>70</v>
      </c>
      <c r="H403" s="41">
        <f t="shared" si="119"/>
        <v>70</v>
      </c>
      <c r="I403" s="120" t="e">
        <f t="shared" si="115"/>
        <v>#DIV/0!</v>
      </c>
      <c r="J403" s="61">
        <f t="shared" si="117"/>
        <v>100</v>
      </c>
      <c r="K403" s="7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73"/>
      <c r="AB403" s="121"/>
    </row>
    <row r="404" spans="1:28" s="17" customFormat="1" ht="31.5" outlineLevel="6">
      <c r="A404" s="27" t="s">
        <v>83</v>
      </c>
      <c r="B404" s="24" t="s">
        <v>323</v>
      </c>
      <c r="C404" s="24" t="s">
        <v>406</v>
      </c>
      <c r="D404" s="24" t="s">
        <v>84</v>
      </c>
      <c r="E404" s="24"/>
      <c r="F404" s="42">
        <v>0</v>
      </c>
      <c r="G404" s="42">
        <v>70</v>
      </c>
      <c r="H404" s="42">
        <v>70</v>
      </c>
      <c r="I404" s="120" t="e">
        <f t="shared" si="115"/>
        <v>#DIV/0!</v>
      </c>
      <c r="J404" s="61">
        <f t="shared" si="117"/>
        <v>100</v>
      </c>
      <c r="K404" s="7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73"/>
      <c r="AB404" s="121"/>
    </row>
    <row r="405" spans="1:28" s="17" customFormat="1" ht="31.5" outlineLevel="6">
      <c r="A405" s="15" t="s">
        <v>461</v>
      </c>
      <c r="B405" s="8" t="s">
        <v>323</v>
      </c>
      <c r="C405" s="8" t="s">
        <v>244</v>
      </c>
      <c r="D405" s="8" t="s">
        <v>5</v>
      </c>
      <c r="E405" s="8"/>
      <c r="F405" s="39">
        <f aca="true" t="shared" si="120" ref="F405:H407">F406</f>
        <v>0</v>
      </c>
      <c r="G405" s="39">
        <f t="shared" si="120"/>
        <v>40</v>
      </c>
      <c r="H405" s="39">
        <f t="shared" si="120"/>
        <v>40</v>
      </c>
      <c r="I405" s="120" t="e">
        <f t="shared" si="115"/>
        <v>#DIV/0!</v>
      </c>
      <c r="J405" s="61">
        <f t="shared" si="117"/>
        <v>100</v>
      </c>
      <c r="K405" s="7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73"/>
      <c r="AB405" s="121"/>
    </row>
    <row r="406" spans="1:28" s="17" customFormat="1" ht="47.25" outlineLevel="6">
      <c r="A406" s="30" t="s">
        <v>463</v>
      </c>
      <c r="B406" s="14" t="s">
        <v>323</v>
      </c>
      <c r="C406" s="14" t="s">
        <v>462</v>
      </c>
      <c r="D406" s="14" t="s">
        <v>5</v>
      </c>
      <c r="E406" s="14"/>
      <c r="F406" s="40">
        <f t="shared" si="120"/>
        <v>0</v>
      </c>
      <c r="G406" s="40">
        <f t="shared" si="120"/>
        <v>40</v>
      </c>
      <c r="H406" s="40">
        <f t="shared" si="120"/>
        <v>40</v>
      </c>
      <c r="I406" s="120" t="e">
        <f t="shared" si="115"/>
        <v>#DIV/0!</v>
      </c>
      <c r="J406" s="61">
        <f t="shared" si="117"/>
        <v>100</v>
      </c>
      <c r="K406" s="7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73"/>
      <c r="AB406" s="121"/>
    </row>
    <row r="407" spans="1:28" s="17" customFormat="1" ht="15.75" outlineLevel="6">
      <c r="A407" s="5" t="s">
        <v>113</v>
      </c>
      <c r="B407" s="6" t="s">
        <v>323</v>
      </c>
      <c r="C407" s="6" t="s">
        <v>462</v>
      </c>
      <c r="D407" s="6" t="s">
        <v>114</v>
      </c>
      <c r="E407" s="6"/>
      <c r="F407" s="41">
        <f t="shared" si="120"/>
        <v>0</v>
      </c>
      <c r="G407" s="41">
        <f t="shared" si="120"/>
        <v>40</v>
      </c>
      <c r="H407" s="41">
        <f t="shared" si="120"/>
        <v>40</v>
      </c>
      <c r="I407" s="120" t="e">
        <f t="shared" si="115"/>
        <v>#DIV/0!</v>
      </c>
      <c r="J407" s="61">
        <f t="shared" si="117"/>
        <v>100</v>
      </c>
      <c r="K407" s="7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73"/>
      <c r="AB407" s="121"/>
    </row>
    <row r="408" spans="1:28" s="17" customFormat="1" ht="31.5" outlineLevel="6">
      <c r="A408" s="27" t="s">
        <v>83</v>
      </c>
      <c r="B408" s="24" t="s">
        <v>323</v>
      </c>
      <c r="C408" s="24" t="s">
        <v>462</v>
      </c>
      <c r="D408" s="24" t="s">
        <v>84</v>
      </c>
      <c r="E408" s="24"/>
      <c r="F408" s="42">
        <v>0</v>
      </c>
      <c r="G408" s="42">
        <v>40</v>
      </c>
      <c r="H408" s="42">
        <v>40</v>
      </c>
      <c r="I408" s="120" t="e">
        <f t="shared" si="115"/>
        <v>#DIV/0!</v>
      </c>
      <c r="J408" s="61">
        <f t="shared" si="117"/>
        <v>100</v>
      </c>
      <c r="K408" s="7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73"/>
      <c r="AB408" s="121"/>
    </row>
    <row r="409" spans="1:28" s="17" customFormat="1" ht="47.25" outlineLevel="6">
      <c r="A409" s="31" t="s">
        <v>188</v>
      </c>
      <c r="B409" s="8" t="s">
        <v>323</v>
      </c>
      <c r="C409" s="8" t="s">
        <v>268</v>
      </c>
      <c r="D409" s="8" t="s">
        <v>5</v>
      </c>
      <c r="E409" s="8"/>
      <c r="F409" s="102">
        <f aca="true" t="shared" si="121" ref="F409:H410">F410</f>
        <v>12906</v>
      </c>
      <c r="G409" s="102">
        <f t="shared" si="121"/>
        <v>14654.97173</v>
      </c>
      <c r="H409" s="102">
        <f t="shared" si="121"/>
        <v>14654.972</v>
      </c>
      <c r="I409" s="120">
        <f t="shared" si="115"/>
        <v>113.5516194018286</v>
      </c>
      <c r="J409" s="61">
        <f t="shared" si="117"/>
        <v>100.00000184237818</v>
      </c>
      <c r="K409" s="77" t="e">
        <f aca="true" t="shared" si="122" ref="K409:Z409">K410</f>
        <v>#REF!</v>
      </c>
      <c r="L409" s="43" t="e">
        <f t="shared" si="122"/>
        <v>#REF!</v>
      </c>
      <c r="M409" s="43" t="e">
        <f t="shared" si="122"/>
        <v>#REF!</v>
      </c>
      <c r="N409" s="43" t="e">
        <f t="shared" si="122"/>
        <v>#REF!</v>
      </c>
      <c r="O409" s="43" t="e">
        <f t="shared" si="122"/>
        <v>#REF!</v>
      </c>
      <c r="P409" s="43" t="e">
        <f t="shared" si="122"/>
        <v>#REF!</v>
      </c>
      <c r="Q409" s="43" t="e">
        <f t="shared" si="122"/>
        <v>#REF!</v>
      </c>
      <c r="R409" s="43" t="e">
        <f t="shared" si="122"/>
        <v>#REF!</v>
      </c>
      <c r="S409" s="43" t="e">
        <f t="shared" si="122"/>
        <v>#REF!</v>
      </c>
      <c r="T409" s="43" t="e">
        <f t="shared" si="122"/>
        <v>#REF!</v>
      </c>
      <c r="U409" s="43" t="e">
        <f t="shared" si="122"/>
        <v>#REF!</v>
      </c>
      <c r="V409" s="43" t="e">
        <f t="shared" si="122"/>
        <v>#REF!</v>
      </c>
      <c r="W409" s="43" t="e">
        <f t="shared" si="122"/>
        <v>#REF!</v>
      </c>
      <c r="X409" s="43" t="e">
        <f t="shared" si="122"/>
        <v>#REF!</v>
      </c>
      <c r="Y409" s="43" t="e">
        <f t="shared" si="122"/>
        <v>#REF!</v>
      </c>
      <c r="Z409" s="43" t="e">
        <f t="shared" si="122"/>
        <v>#REF!</v>
      </c>
      <c r="AA409" s="73"/>
      <c r="AB409" s="121"/>
    </row>
    <row r="410" spans="1:28" s="17" customFormat="1" ht="31.5" outlineLevel="6">
      <c r="A410" s="30" t="s">
        <v>149</v>
      </c>
      <c r="B410" s="14" t="s">
        <v>323</v>
      </c>
      <c r="C410" s="14" t="s">
        <v>269</v>
      </c>
      <c r="D410" s="14" t="s">
        <v>5</v>
      </c>
      <c r="E410" s="35"/>
      <c r="F410" s="103">
        <f t="shared" si="121"/>
        <v>12906</v>
      </c>
      <c r="G410" s="103">
        <f t="shared" si="121"/>
        <v>14654.97173</v>
      </c>
      <c r="H410" s="103">
        <f t="shared" si="121"/>
        <v>14654.972</v>
      </c>
      <c r="I410" s="120">
        <f t="shared" si="115"/>
        <v>113.5516194018286</v>
      </c>
      <c r="J410" s="61">
        <f t="shared" si="117"/>
        <v>100.00000184237818</v>
      </c>
      <c r="K410" s="71" t="e">
        <f>#REF!</f>
        <v>#REF!</v>
      </c>
      <c r="L410" s="41" t="e">
        <f>#REF!</f>
        <v>#REF!</v>
      </c>
      <c r="M410" s="41" t="e">
        <f>#REF!</f>
        <v>#REF!</v>
      </c>
      <c r="N410" s="41" t="e">
        <f>#REF!</f>
        <v>#REF!</v>
      </c>
      <c r="O410" s="41" t="e">
        <f>#REF!</f>
        <v>#REF!</v>
      </c>
      <c r="P410" s="41" t="e">
        <f>#REF!</f>
        <v>#REF!</v>
      </c>
      <c r="Q410" s="41" t="e">
        <f>#REF!</f>
        <v>#REF!</v>
      </c>
      <c r="R410" s="41" t="e">
        <f>#REF!</f>
        <v>#REF!</v>
      </c>
      <c r="S410" s="41" t="e">
        <f>#REF!</f>
        <v>#REF!</v>
      </c>
      <c r="T410" s="41" t="e">
        <f>#REF!</f>
        <v>#REF!</v>
      </c>
      <c r="U410" s="41" t="e">
        <f>#REF!</f>
        <v>#REF!</v>
      </c>
      <c r="V410" s="41" t="e">
        <f>#REF!</f>
        <v>#REF!</v>
      </c>
      <c r="W410" s="41" t="e">
        <f>#REF!</f>
        <v>#REF!</v>
      </c>
      <c r="X410" s="41" t="e">
        <f>#REF!</f>
        <v>#REF!</v>
      </c>
      <c r="Y410" s="41" t="e">
        <f>#REF!</f>
        <v>#REF!</v>
      </c>
      <c r="Z410" s="41" t="e">
        <f>#REF!</f>
        <v>#REF!</v>
      </c>
      <c r="AA410" s="73"/>
      <c r="AB410" s="121"/>
    </row>
    <row r="411" spans="1:28" s="17" customFormat="1" ht="18.75" outlineLevel="6">
      <c r="A411" s="5" t="s">
        <v>113</v>
      </c>
      <c r="B411" s="6" t="s">
        <v>323</v>
      </c>
      <c r="C411" s="6" t="s">
        <v>269</v>
      </c>
      <c r="D411" s="6" t="s">
        <v>306</v>
      </c>
      <c r="E411" s="33"/>
      <c r="F411" s="104">
        <f>F412+F413</f>
        <v>12906</v>
      </c>
      <c r="G411" s="104">
        <f>G412+G413</f>
        <v>14654.97173</v>
      </c>
      <c r="H411" s="104">
        <f>H412+H413</f>
        <v>14654.972</v>
      </c>
      <c r="I411" s="120">
        <f t="shared" si="115"/>
        <v>113.5516194018286</v>
      </c>
      <c r="J411" s="61">
        <f t="shared" si="117"/>
        <v>100.00000184237818</v>
      </c>
      <c r="K411" s="7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73"/>
      <c r="AB411" s="121"/>
    </row>
    <row r="412" spans="1:28" s="17" customFormat="1" ht="78.75" outlineLevel="6">
      <c r="A412" s="27" t="s">
        <v>187</v>
      </c>
      <c r="B412" s="24" t="s">
        <v>323</v>
      </c>
      <c r="C412" s="24" t="s">
        <v>269</v>
      </c>
      <c r="D412" s="24" t="s">
        <v>82</v>
      </c>
      <c r="E412" s="34"/>
      <c r="F412" s="105">
        <v>12906</v>
      </c>
      <c r="G412" s="105">
        <v>12956</v>
      </c>
      <c r="H412" s="105">
        <v>12956</v>
      </c>
      <c r="I412" s="120">
        <f t="shared" si="115"/>
        <v>100.38741670540834</v>
      </c>
      <c r="J412" s="61">
        <f t="shared" si="117"/>
        <v>100</v>
      </c>
      <c r="K412" s="7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73"/>
      <c r="AB412" s="122"/>
    </row>
    <row r="413" spans="1:28" s="17" customFormat="1" ht="31.5" outlineLevel="6">
      <c r="A413" s="27" t="s">
        <v>83</v>
      </c>
      <c r="B413" s="24" t="s">
        <v>323</v>
      </c>
      <c r="C413" s="24" t="s">
        <v>292</v>
      </c>
      <c r="D413" s="24" t="s">
        <v>84</v>
      </c>
      <c r="E413" s="34"/>
      <c r="F413" s="105">
        <v>0</v>
      </c>
      <c r="G413" s="105">
        <v>1698.97173</v>
      </c>
      <c r="H413" s="105">
        <v>1698.972</v>
      </c>
      <c r="I413" s="120" t="e">
        <f t="shared" si="115"/>
        <v>#DIV/0!</v>
      </c>
      <c r="J413" s="61">
        <f t="shared" si="117"/>
        <v>100.00001589196543</v>
      </c>
      <c r="K413" s="7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73"/>
      <c r="AB413" s="121"/>
    </row>
    <row r="414" spans="1:28" s="17" customFormat="1" ht="47.25" outlineLevel="6">
      <c r="A414" s="32" t="s">
        <v>66</v>
      </c>
      <c r="B414" s="22" t="s">
        <v>65</v>
      </c>
      <c r="C414" s="22" t="s">
        <v>230</v>
      </c>
      <c r="D414" s="22" t="s">
        <v>5</v>
      </c>
      <c r="E414" s="22"/>
      <c r="F414" s="45">
        <f aca="true" t="shared" si="123" ref="F414:H417">F415</f>
        <v>31.5</v>
      </c>
      <c r="G414" s="45">
        <f t="shared" si="123"/>
        <v>74.495</v>
      </c>
      <c r="H414" s="45">
        <f t="shared" si="123"/>
        <v>74.495</v>
      </c>
      <c r="I414" s="120">
        <f t="shared" si="115"/>
        <v>236.4920634920635</v>
      </c>
      <c r="J414" s="61">
        <f t="shared" si="117"/>
        <v>100</v>
      </c>
      <c r="K414" s="7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73"/>
      <c r="AB414" s="121"/>
    </row>
    <row r="415" spans="1:28" s="17" customFormat="1" ht="31.5" outlineLevel="6">
      <c r="A415" s="7" t="s">
        <v>210</v>
      </c>
      <c r="B415" s="8" t="s">
        <v>65</v>
      </c>
      <c r="C415" s="8" t="s">
        <v>270</v>
      </c>
      <c r="D415" s="8" t="s">
        <v>5</v>
      </c>
      <c r="E415" s="8"/>
      <c r="F415" s="39">
        <f t="shared" si="123"/>
        <v>31.5</v>
      </c>
      <c r="G415" s="39">
        <f t="shared" si="123"/>
        <v>74.495</v>
      </c>
      <c r="H415" s="39">
        <f t="shared" si="123"/>
        <v>74.495</v>
      </c>
      <c r="I415" s="120">
        <f t="shared" si="115"/>
        <v>236.4920634920635</v>
      </c>
      <c r="J415" s="61">
        <f t="shared" si="117"/>
        <v>100</v>
      </c>
      <c r="K415" s="7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73"/>
      <c r="AB415" s="121"/>
    </row>
    <row r="416" spans="1:28" s="17" customFormat="1" ht="34.5" customHeight="1" outlineLevel="6">
      <c r="A416" s="30" t="s">
        <v>155</v>
      </c>
      <c r="B416" s="14" t="s">
        <v>65</v>
      </c>
      <c r="C416" s="14" t="s">
        <v>441</v>
      </c>
      <c r="D416" s="14" t="s">
        <v>5</v>
      </c>
      <c r="E416" s="14"/>
      <c r="F416" s="40">
        <f t="shared" si="123"/>
        <v>31.5</v>
      </c>
      <c r="G416" s="40">
        <f t="shared" si="123"/>
        <v>74.495</v>
      </c>
      <c r="H416" s="40">
        <f t="shared" si="123"/>
        <v>74.495</v>
      </c>
      <c r="I416" s="120">
        <f t="shared" si="115"/>
        <v>236.4920634920635</v>
      </c>
      <c r="J416" s="61">
        <f t="shared" si="117"/>
        <v>100</v>
      </c>
      <c r="K416" s="7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73"/>
      <c r="AB416" s="121"/>
    </row>
    <row r="417" spans="1:28" s="17" customFormat="1" ht="31.5" outlineLevel="6">
      <c r="A417" s="5" t="s">
        <v>90</v>
      </c>
      <c r="B417" s="6" t="s">
        <v>65</v>
      </c>
      <c r="C417" s="6" t="s">
        <v>441</v>
      </c>
      <c r="D417" s="6" t="s">
        <v>91</v>
      </c>
      <c r="E417" s="6"/>
      <c r="F417" s="41">
        <f t="shared" si="123"/>
        <v>31.5</v>
      </c>
      <c r="G417" s="41">
        <f t="shared" si="123"/>
        <v>74.495</v>
      </c>
      <c r="H417" s="41">
        <f t="shared" si="123"/>
        <v>74.495</v>
      </c>
      <c r="I417" s="120">
        <f t="shared" si="115"/>
        <v>236.4920634920635</v>
      </c>
      <c r="J417" s="61">
        <f t="shared" si="117"/>
        <v>100</v>
      </c>
      <c r="K417" s="7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73"/>
      <c r="AB417" s="121"/>
    </row>
    <row r="418" spans="1:28" s="17" customFormat="1" ht="31.5" outlineLevel="6">
      <c r="A418" s="23" t="s">
        <v>92</v>
      </c>
      <c r="B418" s="24" t="s">
        <v>65</v>
      </c>
      <c r="C418" s="24" t="s">
        <v>441</v>
      </c>
      <c r="D418" s="24" t="s">
        <v>93</v>
      </c>
      <c r="E418" s="24"/>
      <c r="F418" s="42">
        <v>31.5</v>
      </c>
      <c r="G418" s="42">
        <v>74.495</v>
      </c>
      <c r="H418" s="42">
        <v>74.495</v>
      </c>
      <c r="I418" s="120">
        <f t="shared" si="115"/>
        <v>236.4920634920635</v>
      </c>
      <c r="J418" s="61">
        <f t="shared" si="117"/>
        <v>100</v>
      </c>
      <c r="K418" s="7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73"/>
      <c r="AB418" s="121"/>
    </row>
    <row r="419" spans="1:28" s="17" customFormat="1" ht="18.75" customHeight="1" outlineLevel="6">
      <c r="A419" s="32" t="s">
        <v>45</v>
      </c>
      <c r="B419" s="22" t="s">
        <v>22</v>
      </c>
      <c r="C419" s="22" t="s">
        <v>230</v>
      </c>
      <c r="D419" s="22" t="s">
        <v>5</v>
      </c>
      <c r="E419" s="22"/>
      <c r="F419" s="45">
        <f aca="true" t="shared" si="124" ref="F419:H420">F420</f>
        <v>3900</v>
      </c>
      <c r="G419" s="45">
        <f t="shared" si="124"/>
        <v>4535.931790000001</v>
      </c>
      <c r="H419" s="45">
        <f t="shared" si="124"/>
        <v>4535.932</v>
      </c>
      <c r="I419" s="120">
        <f t="shared" si="115"/>
        <v>116.30594871794871</v>
      </c>
      <c r="J419" s="61">
        <f t="shared" si="117"/>
        <v>100.00000462969922</v>
      </c>
      <c r="K419" s="70" t="e">
        <f>#REF!</f>
        <v>#REF!</v>
      </c>
      <c r="L419" s="39" t="e">
        <f>#REF!</f>
        <v>#REF!</v>
      </c>
      <c r="M419" s="39" t="e">
        <f>#REF!</f>
        <v>#REF!</v>
      </c>
      <c r="N419" s="39" t="e">
        <f>#REF!</f>
        <v>#REF!</v>
      </c>
      <c r="O419" s="39" t="e">
        <f>#REF!</f>
        <v>#REF!</v>
      </c>
      <c r="P419" s="39" t="e">
        <f>#REF!</f>
        <v>#REF!</v>
      </c>
      <c r="Q419" s="39" t="e">
        <f>#REF!</f>
        <v>#REF!</v>
      </c>
      <c r="R419" s="39" t="e">
        <f>#REF!</f>
        <v>#REF!</v>
      </c>
      <c r="S419" s="39" t="e">
        <f>#REF!</f>
        <v>#REF!</v>
      </c>
      <c r="T419" s="39" t="e">
        <f>#REF!</f>
        <v>#REF!</v>
      </c>
      <c r="U419" s="39" t="e">
        <f>#REF!</f>
        <v>#REF!</v>
      </c>
      <c r="V419" s="39" t="e">
        <f>#REF!</f>
        <v>#REF!</v>
      </c>
      <c r="W419" s="39" t="e">
        <f>#REF!</f>
        <v>#REF!</v>
      </c>
      <c r="X419" s="39" t="e">
        <f>#REF!</f>
        <v>#REF!</v>
      </c>
      <c r="Y419" s="39" t="e">
        <f>#REF!</f>
        <v>#REF!</v>
      </c>
      <c r="Z419" s="39" t="e">
        <f>#REF!</f>
        <v>#REF!</v>
      </c>
      <c r="AA419" s="73"/>
      <c r="AB419" s="121"/>
    </row>
    <row r="420" spans="1:28" s="17" customFormat="1" ht="15.75" outlineLevel="6">
      <c r="A420" s="7" t="s">
        <v>211</v>
      </c>
      <c r="B420" s="8" t="s">
        <v>22</v>
      </c>
      <c r="C420" s="8" t="s">
        <v>256</v>
      </c>
      <c r="D420" s="8" t="s">
        <v>5</v>
      </c>
      <c r="E420" s="8"/>
      <c r="F420" s="39">
        <f t="shared" si="124"/>
        <v>3900</v>
      </c>
      <c r="G420" s="39">
        <f t="shared" si="124"/>
        <v>4535.931790000001</v>
      </c>
      <c r="H420" s="39">
        <f t="shared" si="124"/>
        <v>4535.932</v>
      </c>
      <c r="I420" s="120">
        <f t="shared" si="115"/>
        <v>116.30594871794871</v>
      </c>
      <c r="J420" s="61">
        <f t="shared" si="117"/>
        <v>100.00000462969922</v>
      </c>
      <c r="K420" s="7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73"/>
      <c r="AB420" s="121"/>
    </row>
    <row r="421" spans="1:28" s="17" customFormat="1" ht="31.5" outlineLevel="6">
      <c r="A421" s="25" t="s">
        <v>115</v>
      </c>
      <c r="B421" s="14" t="s">
        <v>22</v>
      </c>
      <c r="C421" s="14" t="s">
        <v>263</v>
      </c>
      <c r="D421" s="14" t="s">
        <v>5</v>
      </c>
      <c r="E421" s="14"/>
      <c r="F421" s="40">
        <f>F422+F425</f>
        <v>3900</v>
      </c>
      <c r="G421" s="40">
        <f>G422+G425</f>
        <v>4535.931790000001</v>
      </c>
      <c r="H421" s="40">
        <f>H422+H425</f>
        <v>4535.932</v>
      </c>
      <c r="I421" s="120">
        <f t="shared" si="115"/>
        <v>116.30594871794871</v>
      </c>
      <c r="J421" s="61">
        <f t="shared" si="117"/>
        <v>100.00000462969922</v>
      </c>
      <c r="K421" s="7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73"/>
      <c r="AB421" s="121"/>
    </row>
    <row r="422" spans="1:28" s="17" customFormat="1" ht="33.75" customHeight="1" outlineLevel="6">
      <c r="A422" s="25" t="s">
        <v>156</v>
      </c>
      <c r="B422" s="14" t="s">
        <v>22</v>
      </c>
      <c r="C422" s="14" t="s">
        <v>271</v>
      </c>
      <c r="D422" s="14" t="s">
        <v>5</v>
      </c>
      <c r="E422" s="14"/>
      <c r="F422" s="40">
        <f aca="true" t="shared" si="125" ref="F422:H423">F423</f>
        <v>900</v>
      </c>
      <c r="G422" s="40">
        <f t="shared" si="125"/>
        <v>1037.58979</v>
      </c>
      <c r="H422" s="40">
        <f t="shared" si="125"/>
        <v>1037.59</v>
      </c>
      <c r="I422" s="120">
        <f t="shared" si="115"/>
        <v>115.28777777777776</v>
      </c>
      <c r="J422" s="61">
        <f t="shared" si="117"/>
        <v>100.00002023921226</v>
      </c>
      <c r="K422" s="7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73"/>
      <c r="AB422" s="121"/>
    </row>
    <row r="423" spans="1:28" s="17" customFormat="1" ht="15.75" outlineLevel="6">
      <c r="A423" s="5" t="s">
        <v>113</v>
      </c>
      <c r="B423" s="6" t="s">
        <v>22</v>
      </c>
      <c r="C423" s="6" t="s">
        <v>271</v>
      </c>
      <c r="D423" s="6" t="s">
        <v>114</v>
      </c>
      <c r="E423" s="6"/>
      <c r="F423" s="41">
        <f t="shared" si="125"/>
        <v>900</v>
      </c>
      <c r="G423" s="41">
        <f t="shared" si="125"/>
        <v>1037.58979</v>
      </c>
      <c r="H423" s="41">
        <f t="shared" si="125"/>
        <v>1037.59</v>
      </c>
      <c r="I423" s="120">
        <f t="shared" si="115"/>
        <v>115.28777777777776</v>
      </c>
      <c r="J423" s="61">
        <f t="shared" si="117"/>
        <v>100.00002023921226</v>
      </c>
      <c r="K423" s="7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73"/>
      <c r="AB423" s="121"/>
    </row>
    <row r="424" spans="1:28" s="17" customFormat="1" ht="31.5" outlineLevel="6">
      <c r="A424" s="27" t="s">
        <v>83</v>
      </c>
      <c r="B424" s="24" t="s">
        <v>22</v>
      </c>
      <c r="C424" s="24" t="s">
        <v>271</v>
      </c>
      <c r="D424" s="24" t="s">
        <v>84</v>
      </c>
      <c r="E424" s="24"/>
      <c r="F424" s="42">
        <v>900</v>
      </c>
      <c r="G424" s="42">
        <v>1037.58979</v>
      </c>
      <c r="H424" s="42">
        <v>1037.59</v>
      </c>
      <c r="I424" s="120">
        <f t="shared" si="115"/>
        <v>115.28777777777776</v>
      </c>
      <c r="J424" s="61">
        <f t="shared" si="117"/>
        <v>100.00002023921226</v>
      </c>
      <c r="K424" s="7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73"/>
      <c r="AB424" s="121"/>
    </row>
    <row r="425" spans="1:28" s="17" customFormat="1" ht="31.5" outlineLevel="6">
      <c r="A425" s="30" t="s">
        <v>157</v>
      </c>
      <c r="B425" s="14" t="s">
        <v>22</v>
      </c>
      <c r="C425" s="14" t="s">
        <v>272</v>
      </c>
      <c r="D425" s="14" t="s">
        <v>5</v>
      </c>
      <c r="E425" s="14"/>
      <c r="F425" s="40">
        <f>F426+F428</f>
        <v>3000</v>
      </c>
      <c r="G425" s="40">
        <f>G426+G428</f>
        <v>3498.342</v>
      </c>
      <c r="H425" s="40">
        <f>H426+H428</f>
        <v>3498.342</v>
      </c>
      <c r="I425" s="120">
        <f t="shared" si="115"/>
        <v>116.6114</v>
      </c>
      <c r="J425" s="61">
        <f t="shared" si="117"/>
        <v>100</v>
      </c>
      <c r="K425" s="7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73"/>
      <c r="AB425" s="121"/>
    </row>
    <row r="426" spans="1:28" s="17" customFormat="1" ht="31.5" outlineLevel="6">
      <c r="A426" s="5" t="s">
        <v>90</v>
      </c>
      <c r="B426" s="6" t="s">
        <v>22</v>
      </c>
      <c r="C426" s="6" t="s">
        <v>272</v>
      </c>
      <c r="D426" s="6" t="s">
        <v>91</v>
      </c>
      <c r="E426" s="6"/>
      <c r="F426" s="41">
        <f>F427</f>
        <v>0</v>
      </c>
      <c r="G426" s="41">
        <f>G427</f>
        <v>0</v>
      </c>
      <c r="H426" s="41">
        <f>H427</f>
        <v>0</v>
      </c>
      <c r="I426" s="120" t="e">
        <f t="shared" si="115"/>
        <v>#DIV/0!</v>
      </c>
      <c r="J426" s="61">
        <v>0</v>
      </c>
      <c r="K426" s="7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73"/>
      <c r="AB426" s="121"/>
    </row>
    <row r="427" spans="1:28" s="17" customFormat="1" ht="31.5" outlineLevel="6">
      <c r="A427" s="23" t="s">
        <v>92</v>
      </c>
      <c r="B427" s="24" t="s">
        <v>22</v>
      </c>
      <c r="C427" s="24" t="s">
        <v>272</v>
      </c>
      <c r="D427" s="24" t="s">
        <v>93</v>
      </c>
      <c r="E427" s="24"/>
      <c r="F427" s="42">
        <v>0</v>
      </c>
      <c r="G427" s="42">
        <v>0</v>
      </c>
      <c r="H427" s="42">
        <v>0</v>
      </c>
      <c r="I427" s="120" t="e">
        <f t="shared" si="115"/>
        <v>#DIV/0!</v>
      </c>
      <c r="J427" s="61">
        <v>0</v>
      </c>
      <c r="K427" s="7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73"/>
      <c r="AB427" s="121"/>
    </row>
    <row r="428" spans="1:28" s="17" customFormat="1" ht="15.75" outlineLevel="6">
      <c r="A428" s="5" t="s">
        <v>113</v>
      </c>
      <c r="B428" s="6" t="s">
        <v>22</v>
      </c>
      <c r="C428" s="6" t="s">
        <v>272</v>
      </c>
      <c r="D428" s="6" t="s">
        <v>114</v>
      </c>
      <c r="E428" s="6"/>
      <c r="F428" s="41">
        <f>F429</f>
        <v>3000</v>
      </c>
      <c r="G428" s="41">
        <f>G429</f>
        <v>3498.342</v>
      </c>
      <c r="H428" s="41">
        <f>H429</f>
        <v>3498.342</v>
      </c>
      <c r="I428" s="120">
        <f t="shared" si="115"/>
        <v>116.6114</v>
      </c>
      <c r="J428" s="61">
        <f aca="true" t="shared" si="126" ref="J428:J437">H428/G428*100</f>
        <v>100</v>
      </c>
      <c r="K428" s="7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73"/>
      <c r="AB428" s="121"/>
    </row>
    <row r="429" spans="1:28" s="17" customFormat="1" ht="78.75" outlineLevel="6">
      <c r="A429" s="27" t="s">
        <v>187</v>
      </c>
      <c r="B429" s="24" t="s">
        <v>22</v>
      </c>
      <c r="C429" s="24" t="s">
        <v>272</v>
      </c>
      <c r="D429" s="24" t="s">
        <v>82</v>
      </c>
      <c r="E429" s="24"/>
      <c r="F429" s="42">
        <v>3000</v>
      </c>
      <c r="G429" s="42">
        <v>3498.342</v>
      </c>
      <c r="H429" s="42">
        <v>3498.342</v>
      </c>
      <c r="I429" s="120">
        <f t="shared" si="115"/>
        <v>116.6114</v>
      </c>
      <c r="J429" s="61">
        <f t="shared" si="126"/>
        <v>100</v>
      </c>
      <c r="K429" s="7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73"/>
      <c r="AB429" s="121"/>
    </row>
    <row r="430" spans="1:28" s="17" customFormat="1" ht="15.75" outlineLevel="6">
      <c r="A430" s="32" t="s">
        <v>37</v>
      </c>
      <c r="B430" s="22" t="s">
        <v>13</v>
      </c>
      <c r="C430" s="22" t="s">
        <v>230</v>
      </c>
      <c r="D430" s="22" t="s">
        <v>5</v>
      </c>
      <c r="E430" s="22"/>
      <c r="F430" s="45">
        <f>F431+F442</f>
        <v>17458.2</v>
      </c>
      <c r="G430" s="45">
        <f>G431+G442</f>
        <v>23057.8</v>
      </c>
      <c r="H430" s="45">
        <f>H431+H442</f>
        <v>22843.487</v>
      </c>
      <c r="I430" s="120">
        <f t="shared" si="115"/>
        <v>130.84674823292207</v>
      </c>
      <c r="J430" s="61">
        <f t="shared" si="126"/>
        <v>99.07054012091353</v>
      </c>
      <c r="K430" s="70">
        <f aca="true" t="shared" si="127" ref="K430:Z430">K432+K442</f>
        <v>0</v>
      </c>
      <c r="L430" s="39">
        <f t="shared" si="127"/>
        <v>0</v>
      </c>
      <c r="M430" s="39">
        <f t="shared" si="127"/>
        <v>0</v>
      </c>
      <c r="N430" s="39">
        <f t="shared" si="127"/>
        <v>0</v>
      </c>
      <c r="O430" s="39">
        <f t="shared" si="127"/>
        <v>0</v>
      </c>
      <c r="P430" s="39">
        <f t="shared" si="127"/>
        <v>0</v>
      </c>
      <c r="Q430" s="39">
        <f t="shared" si="127"/>
        <v>0</v>
      </c>
      <c r="R430" s="39">
        <f t="shared" si="127"/>
        <v>0</v>
      </c>
      <c r="S430" s="39">
        <f t="shared" si="127"/>
        <v>0</v>
      </c>
      <c r="T430" s="39">
        <f t="shared" si="127"/>
        <v>0</v>
      </c>
      <c r="U430" s="39">
        <f t="shared" si="127"/>
        <v>0</v>
      </c>
      <c r="V430" s="39">
        <f t="shared" si="127"/>
        <v>0</v>
      </c>
      <c r="W430" s="39">
        <f t="shared" si="127"/>
        <v>0</v>
      </c>
      <c r="X430" s="39">
        <f t="shared" si="127"/>
        <v>0</v>
      </c>
      <c r="Y430" s="39">
        <f t="shared" si="127"/>
        <v>0</v>
      </c>
      <c r="Z430" s="39">
        <f t="shared" si="127"/>
        <v>0</v>
      </c>
      <c r="AA430" s="73"/>
      <c r="AB430" s="121"/>
    </row>
    <row r="431" spans="1:28" s="17" customFormat="1" ht="47.25" outlineLevel="6">
      <c r="A431" s="15" t="s">
        <v>128</v>
      </c>
      <c r="B431" s="8" t="s">
        <v>13</v>
      </c>
      <c r="C431" s="8" t="s">
        <v>231</v>
      </c>
      <c r="D431" s="8" t="s">
        <v>5</v>
      </c>
      <c r="E431" s="8"/>
      <c r="F431" s="39">
        <f>F432</f>
        <v>1851.4</v>
      </c>
      <c r="G431" s="39">
        <f>G432</f>
        <v>1790.1</v>
      </c>
      <c r="H431" s="39">
        <f>H432</f>
        <v>1771.17</v>
      </c>
      <c r="I431" s="120">
        <f t="shared" si="115"/>
        <v>95.66652263152208</v>
      </c>
      <c r="J431" s="61">
        <f t="shared" si="126"/>
        <v>98.94251717781131</v>
      </c>
      <c r="K431" s="70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73"/>
      <c r="AB431" s="121"/>
    </row>
    <row r="432" spans="1:28" s="17" customFormat="1" ht="36" customHeight="1" outlineLevel="6">
      <c r="A432" s="15" t="s">
        <v>130</v>
      </c>
      <c r="B432" s="8" t="s">
        <v>13</v>
      </c>
      <c r="C432" s="8" t="s">
        <v>232</v>
      </c>
      <c r="D432" s="8" t="s">
        <v>5</v>
      </c>
      <c r="E432" s="8"/>
      <c r="F432" s="39">
        <f>F433+F440</f>
        <v>1851.4</v>
      </c>
      <c r="G432" s="39">
        <f>G433+G440</f>
        <v>1790.1</v>
      </c>
      <c r="H432" s="39">
        <f>H433+H440</f>
        <v>1771.17</v>
      </c>
      <c r="I432" s="120">
        <f t="shared" si="115"/>
        <v>95.66652263152208</v>
      </c>
      <c r="J432" s="61">
        <f t="shared" si="126"/>
        <v>98.94251717781131</v>
      </c>
      <c r="K432" s="70">
        <f aca="true" t="shared" si="128" ref="K432:Z432">K433</f>
        <v>0</v>
      </c>
      <c r="L432" s="39">
        <f t="shared" si="128"/>
        <v>0</v>
      </c>
      <c r="M432" s="39">
        <f t="shared" si="128"/>
        <v>0</v>
      </c>
      <c r="N432" s="39">
        <f t="shared" si="128"/>
        <v>0</v>
      </c>
      <c r="O432" s="39">
        <f t="shared" si="128"/>
        <v>0</v>
      </c>
      <c r="P432" s="39">
        <f t="shared" si="128"/>
        <v>0</v>
      </c>
      <c r="Q432" s="39">
        <f t="shared" si="128"/>
        <v>0</v>
      </c>
      <c r="R432" s="39">
        <f t="shared" si="128"/>
        <v>0</v>
      </c>
      <c r="S432" s="39">
        <f t="shared" si="128"/>
        <v>0</v>
      </c>
      <c r="T432" s="39">
        <f t="shared" si="128"/>
        <v>0</v>
      </c>
      <c r="U432" s="39">
        <f t="shared" si="128"/>
        <v>0</v>
      </c>
      <c r="V432" s="39">
        <f t="shared" si="128"/>
        <v>0</v>
      </c>
      <c r="W432" s="39">
        <f t="shared" si="128"/>
        <v>0</v>
      </c>
      <c r="X432" s="39">
        <f t="shared" si="128"/>
        <v>0</v>
      </c>
      <c r="Y432" s="39">
        <f t="shared" si="128"/>
        <v>0</v>
      </c>
      <c r="Z432" s="39">
        <f t="shared" si="128"/>
        <v>0</v>
      </c>
      <c r="AA432" s="73"/>
      <c r="AB432" s="121"/>
    </row>
    <row r="433" spans="1:28" s="17" customFormat="1" ht="63" outlineLevel="6">
      <c r="A433" s="26" t="s">
        <v>185</v>
      </c>
      <c r="B433" s="14" t="s">
        <v>13</v>
      </c>
      <c r="C433" s="14" t="s">
        <v>234</v>
      </c>
      <c r="D433" s="14" t="s">
        <v>5</v>
      </c>
      <c r="E433" s="14"/>
      <c r="F433" s="40">
        <f>F434+F438</f>
        <v>1851.4</v>
      </c>
      <c r="G433" s="40">
        <f>G434+G438</f>
        <v>1790.1</v>
      </c>
      <c r="H433" s="40">
        <f>H434+H438</f>
        <v>1771.17</v>
      </c>
      <c r="I433" s="120">
        <f t="shared" si="115"/>
        <v>95.66652263152208</v>
      </c>
      <c r="J433" s="61">
        <f t="shared" si="126"/>
        <v>98.94251717781131</v>
      </c>
      <c r="K433" s="71">
        <f aca="true" t="shared" si="129" ref="K433:Z433">K434</f>
        <v>0</v>
      </c>
      <c r="L433" s="41">
        <f t="shared" si="129"/>
        <v>0</v>
      </c>
      <c r="M433" s="41">
        <f t="shared" si="129"/>
        <v>0</v>
      </c>
      <c r="N433" s="41">
        <f t="shared" si="129"/>
        <v>0</v>
      </c>
      <c r="O433" s="41">
        <f t="shared" si="129"/>
        <v>0</v>
      </c>
      <c r="P433" s="41">
        <f t="shared" si="129"/>
        <v>0</v>
      </c>
      <c r="Q433" s="41">
        <f t="shared" si="129"/>
        <v>0</v>
      </c>
      <c r="R433" s="41">
        <f t="shared" si="129"/>
        <v>0</v>
      </c>
      <c r="S433" s="41">
        <f t="shared" si="129"/>
        <v>0</v>
      </c>
      <c r="T433" s="41">
        <f t="shared" si="129"/>
        <v>0</v>
      </c>
      <c r="U433" s="41">
        <f t="shared" si="129"/>
        <v>0</v>
      </c>
      <c r="V433" s="41">
        <f t="shared" si="129"/>
        <v>0</v>
      </c>
      <c r="W433" s="41">
        <f t="shared" si="129"/>
        <v>0</v>
      </c>
      <c r="X433" s="41">
        <f t="shared" si="129"/>
        <v>0</v>
      </c>
      <c r="Y433" s="41">
        <f t="shared" si="129"/>
        <v>0</v>
      </c>
      <c r="Z433" s="41">
        <f t="shared" si="129"/>
        <v>0</v>
      </c>
      <c r="AA433" s="73"/>
      <c r="AB433" s="121"/>
    </row>
    <row r="434" spans="1:28" s="17" customFormat="1" ht="31.5" outlineLevel="6">
      <c r="A434" s="5" t="s">
        <v>89</v>
      </c>
      <c r="B434" s="6" t="s">
        <v>13</v>
      </c>
      <c r="C434" s="6" t="s">
        <v>234</v>
      </c>
      <c r="D434" s="6" t="s">
        <v>88</v>
      </c>
      <c r="E434" s="6"/>
      <c r="F434" s="41">
        <f>F435+F436+F437</f>
        <v>1851.4</v>
      </c>
      <c r="G434" s="41">
        <f>G435+G436+G437</f>
        <v>1790.1</v>
      </c>
      <c r="H434" s="41">
        <f>H435+H436+H437</f>
        <v>1771.17</v>
      </c>
      <c r="I434" s="120">
        <f t="shared" si="115"/>
        <v>95.66652263152208</v>
      </c>
      <c r="J434" s="61">
        <f t="shared" si="126"/>
        <v>98.94251717781131</v>
      </c>
      <c r="K434" s="7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73"/>
      <c r="AB434" s="121"/>
    </row>
    <row r="435" spans="1:28" s="17" customFormat="1" ht="16.5" customHeight="1" outlineLevel="6">
      <c r="A435" s="23" t="s">
        <v>223</v>
      </c>
      <c r="B435" s="24" t="s">
        <v>13</v>
      </c>
      <c r="C435" s="24" t="s">
        <v>234</v>
      </c>
      <c r="D435" s="24" t="s">
        <v>86</v>
      </c>
      <c r="E435" s="24"/>
      <c r="F435" s="42">
        <v>1417.4</v>
      </c>
      <c r="G435" s="42">
        <v>1373.05</v>
      </c>
      <c r="H435" s="42">
        <v>1358.476</v>
      </c>
      <c r="I435" s="120">
        <f t="shared" si="115"/>
        <v>95.84281078030197</v>
      </c>
      <c r="J435" s="61">
        <f t="shared" si="126"/>
        <v>98.93856742289066</v>
      </c>
      <c r="K435" s="7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73"/>
      <c r="AB435" s="121"/>
    </row>
    <row r="436" spans="1:28" s="17" customFormat="1" ht="63" outlineLevel="6">
      <c r="A436" s="23" t="s">
        <v>228</v>
      </c>
      <c r="B436" s="24" t="s">
        <v>13</v>
      </c>
      <c r="C436" s="24" t="s">
        <v>234</v>
      </c>
      <c r="D436" s="24" t="s">
        <v>87</v>
      </c>
      <c r="E436" s="24"/>
      <c r="F436" s="42">
        <v>5</v>
      </c>
      <c r="G436" s="42">
        <v>4.85</v>
      </c>
      <c r="H436" s="42">
        <v>4.85</v>
      </c>
      <c r="I436" s="120">
        <f t="shared" si="115"/>
        <v>97</v>
      </c>
      <c r="J436" s="61">
        <f t="shared" si="126"/>
        <v>100</v>
      </c>
      <c r="K436" s="7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73"/>
      <c r="AB436" s="121"/>
    </row>
    <row r="437" spans="1:28" s="17" customFormat="1" ht="78.75" outlineLevel="6">
      <c r="A437" s="23" t="s">
        <v>224</v>
      </c>
      <c r="B437" s="24" t="s">
        <v>13</v>
      </c>
      <c r="C437" s="24" t="s">
        <v>234</v>
      </c>
      <c r="D437" s="24" t="s">
        <v>225</v>
      </c>
      <c r="E437" s="24"/>
      <c r="F437" s="42">
        <v>429</v>
      </c>
      <c r="G437" s="42">
        <v>412.2</v>
      </c>
      <c r="H437" s="42">
        <v>407.844</v>
      </c>
      <c r="I437" s="120">
        <f t="shared" si="115"/>
        <v>95.06853146853148</v>
      </c>
      <c r="J437" s="61">
        <f t="shared" si="126"/>
        <v>98.94323144104804</v>
      </c>
      <c r="K437" s="7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73"/>
      <c r="AB437" s="121"/>
    </row>
    <row r="438" spans="1:28" s="17" customFormat="1" ht="31.5" outlineLevel="6">
      <c r="A438" s="5" t="s">
        <v>90</v>
      </c>
      <c r="B438" s="6" t="s">
        <v>13</v>
      </c>
      <c r="C438" s="6" t="s">
        <v>234</v>
      </c>
      <c r="D438" s="6" t="s">
        <v>91</v>
      </c>
      <c r="E438" s="6"/>
      <c r="F438" s="41">
        <f>F439</f>
        <v>0</v>
      </c>
      <c r="G438" s="41">
        <f>G439</f>
        <v>0</v>
      </c>
      <c r="H438" s="41">
        <f>H439</f>
        <v>0</v>
      </c>
      <c r="I438" s="120" t="e">
        <f t="shared" si="115"/>
        <v>#DIV/0!</v>
      </c>
      <c r="J438" s="61">
        <v>0</v>
      </c>
      <c r="K438" s="7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73"/>
      <c r="AB438" s="121"/>
    </row>
    <row r="439" spans="1:28" s="17" customFormat="1" ht="31.5" outlineLevel="6">
      <c r="A439" s="23" t="s">
        <v>92</v>
      </c>
      <c r="B439" s="24" t="s">
        <v>13</v>
      </c>
      <c r="C439" s="24" t="s">
        <v>234</v>
      </c>
      <c r="D439" s="24" t="s">
        <v>93</v>
      </c>
      <c r="E439" s="24"/>
      <c r="F439" s="42">
        <v>0</v>
      </c>
      <c r="G439" s="42">
        <v>0</v>
      </c>
      <c r="H439" s="42">
        <v>0</v>
      </c>
      <c r="I439" s="120" t="e">
        <f t="shared" si="115"/>
        <v>#DIV/0!</v>
      </c>
      <c r="J439" s="61">
        <v>0</v>
      </c>
      <c r="K439" s="7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73"/>
      <c r="AB439" s="121"/>
    </row>
    <row r="440" spans="1:28" s="17" customFormat="1" ht="31.5" outlineLevel="6">
      <c r="A440" s="25" t="s">
        <v>132</v>
      </c>
      <c r="B440" s="14" t="s">
        <v>13</v>
      </c>
      <c r="C440" s="14" t="s">
        <v>236</v>
      </c>
      <c r="D440" s="14" t="s">
        <v>5</v>
      </c>
      <c r="E440" s="14"/>
      <c r="F440" s="40">
        <f>F441</f>
        <v>0</v>
      </c>
      <c r="G440" s="40">
        <f>G441</f>
        <v>0</v>
      </c>
      <c r="H440" s="40">
        <f>H441</f>
        <v>0</v>
      </c>
      <c r="I440" s="120" t="e">
        <f t="shared" si="115"/>
        <v>#DIV/0!</v>
      </c>
      <c r="J440" s="61">
        <v>0</v>
      </c>
      <c r="K440" s="7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73"/>
      <c r="AB440" s="121"/>
    </row>
    <row r="441" spans="1:28" s="17" customFormat="1" ht="15.75" outlineLevel="6">
      <c r="A441" s="47" t="s">
        <v>301</v>
      </c>
      <c r="B441" s="46" t="s">
        <v>13</v>
      </c>
      <c r="C441" s="46" t="s">
        <v>236</v>
      </c>
      <c r="D441" s="46" t="s">
        <v>300</v>
      </c>
      <c r="E441" s="46"/>
      <c r="F441" s="48">
        <v>0</v>
      </c>
      <c r="G441" s="48">
        <v>0</v>
      </c>
      <c r="H441" s="48">
        <v>0</v>
      </c>
      <c r="I441" s="120" t="e">
        <f t="shared" si="115"/>
        <v>#DIV/0!</v>
      </c>
      <c r="J441" s="61">
        <v>0</v>
      </c>
      <c r="K441" s="74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75"/>
      <c r="AB441" s="121"/>
    </row>
    <row r="442" spans="1:28" s="17" customFormat="1" ht="19.5" customHeight="1" outlineLevel="6">
      <c r="A442" s="31" t="s">
        <v>208</v>
      </c>
      <c r="B442" s="8" t="s">
        <v>13</v>
      </c>
      <c r="C442" s="8" t="s">
        <v>256</v>
      </c>
      <c r="D442" s="8" t="s">
        <v>5</v>
      </c>
      <c r="E442" s="8"/>
      <c r="F442" s="39">
        <f aca="true" t="shared" si="130" ref="F442:H443">F443</f>
        <v>15606.8</v>
      </c>
      <c r="G442" s="39">
        <f t="shared" si="130"/>
        <v>21267.7</v>
      </c>
      <c r="H442" s="39">
        <f t="shared" si="130"/>
        <v>21072.317</v>
      </c>
      <c r="I442" s="120">
        <f t="shared" si="115"/>
        <v>135.02010021272778</v>
      </c>
      <c r="J442" s="61">
        <f>H442/G442*100</f>
        <v>99.0813157981352</v>
      </c>
      <c r="K442" s="70">
        <f aca="true" t="shared" si="131" ref="K442:Z442">K444</f>
        <v>0</v>
      </c>
      <c r="L442" s="39">
        <f t="shared" si="131"/>
        <v>0</v>
      </c>
      <c r="M442" s="39">
        <f t="shared" si="131"/>
        <v>0</v>
      </c>
      <c r="N442" s="39">
        <f t="shared" si="131"/>
        <v>0</v>
      </c>
      <c r="O442" s="39">
        <f t="shared" si="131"/>
        <v>0</v>
      </c>
      <c r="P442" s="39">
        <f t="shared" si="131"/>
        <v>0</v>
      </c>
      <c r="Q442" s="39">
        <f t="shared" si="131"/>
        <v>0</v>
      </c>
      <c r="R442" s="39">
        <f t="shared" si="131"/>
        <v>0</v>
      </c>
      <c r="S442" s="39">
        <f t="shared" si="131"/>
        <v>0</v>
      </c>
      <c r="T442" s="39">
        <f t="shared" si="131"/>
        <v>0</v>
      </c>
      <c r="U442" s="39">
        <f t="shared" si="131"/>
        <v>0</v>
      </c>
      <c r="V442" s="39">
        <f t="shared" si="131"/>
        <v>0</v>
      </c>
      <c r="W442" s="39">
        <f t="shared" si="131"/>
        <v>0</v>
      </c>
      <c r="X442" s="39">
        <f t="shared" si="131"/>
        <v>0</v>
      </c>
      <c r="Y442" s="39">
        <f t="shared" si="131"/>
        <v>0</v>
      </c>
      <c r="Z442" s="39">
        <f t="shared" si="131"/>
        <v>0</v>
      </c>
      <c r="AA442" s="73"/>
      <c r="AB442" s="121"/>
    </row>
    <row r="443" spans="1:28" s="17" customFormat="1" ht="33" customHeight="1" outlineLevel="6">
      <c r="A443" s="31" t="s">
        <v>158</v>
      </c>
      <c r="B443" s="8" t="s">
        <v>13</v>
      </c>
      <c r="C443" s="8" t="s">
        <v>274</v>
      </c>
      <c r="D443" s="8" t="s">
        <v>5</v>
      </c>
      <c r="E443" s="8"/>
      <c r="F443" s="39">
        <f t="shared" si="130"/>
        <v>15606.8</v>
      </c>
      <c r="G443" s="39">
        <f t="shared" si="130"/>
        <v>21267.7</v>
      </c>
      <c r="H443" s="39">
        <f t="shared" si="130"/>
        <v>21072.317</v>
      </c>
      <c r="I443" s="120">
        <f t="shared" si="115"/>
        <v>135.02010021272778</v>
      </c>
      <c r="J443" s="61">
        <f>H443/G443*100</f>
        <v>99.0813157981352</v>
      </c>
      <c r="K443" s="70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73"/>
      <c r="AB443" s="121"/>
    </row>
    <row r="444" spans="1:28" s="17" customFormat="1" ht="31.5" outlineLevel="6">
      <c r="A444" s="25" t="s">
        <v>133</v>
      </c>
      <c r="B444" s="14" t="s">
        <v>13</v>
      </c>
      <c r="C444" s="14" t="s">
        <v>275</v>
      </c>
      <c r="D444" s="14" t="s">
        <v>5</v>
      </c>
      <c r="E444" s="14"/>
      <c r="F444" s="40">
        <f>F445+F449+F451</f>
        <v>15606.8</v>
      </c>
      <c r="G444" s="40">
        <f>G445+G449+G451</f>
        <v>21267.7</v>
      </c>
      <c r="H444" s="40">
        <f>H445+H449+H451</f>
        <v>21072.317</v>
      </c>
      <c r="I444" s="120">
        <f t="shared" si="115"/>
        <v>135.02010021272778</v>
      </c>
      <c r="J444" s="61">
        <f>H444/G444*100</f>
        <v>99.0813157981352</v>
      </c>
      <c r="K444" s="71">
        <f aca="true" t="shared" si="132" ref="K444:Z444">K445</f>
        <v>0</v>
      </c>
      <c r="L444" s="41">
        <f t="shared" si="132"/>
        <v>0</v>
      </c>
      <c r="M444" s="41">
        <f t="shared" si="132"/>
        <v>0</v>
      </c>
      <c r="N444" s="41">
        <f t="shared" si="132"/>
        <v>0</v>
      </c>
      <c r="O444" s="41">
        <f t="shared" si="132"/>
        <v>0</v>
      </c>
      <c r="P444" s="41">
        <f t="shared" si="132"/>
        <v>0</v>
      </c>
      <c r="Q444" s="41">
        <f t="shared" si="132"/>
        <v>0</v>
      </c>
      <c r="R444" s="41">
        <f t="shared" si="132"/>
        <v>0</v>
      </c>
      <c r="S444" s="41">
        <f t="shared" si="132"/>
        <v>0</v>
      </c>
      <c r="T444" s="41">
        <f t="shared" si="132"/>
        <v>0</v>
      </c>
      <c r="U444" s="41">
        <f t="shared" si="132"/>
        <v>0</v>
      </c>
      <c r="V444" s="41">
        <f t="shared" si="132"/>
        <v>0</v>
      </c>
      <c r="W444" s="41">
        <f t="shared" si="132"/>
        <v>0</v>
      </c>
      <c r="X444" s="41">
        <f t="shared" si="132"/>
        <v>0</v>
      </c>
      <c r="Y444" s="41">
        <f t="shared" si="132"/>
        <v>0</v>
      </c>
      <c r="Z444" s="41">
        <f t="shared" si="132"/>
        <v>0</v>
      </c>
      <c r="AA444" s="73"/>
      <c r="AB444" s="121"/>
    </row>
    <row r="445" spans="1:28" s="17" customFormat="1" ht="31.5" outlineLevel="6">
      <c r="A445" s="5" t="s">
        <v>105</v>
      </c>
      <c r="B445" s="6" t="s">
        <v>13</v>
      </c>
      <c r="C445" s="6" t="s">
        <v>275</v>
      </c>
      <c r="D445" s="6" t="s">
        <v>106</v>
      </c>
      <c r="E445" s="6"/>
      <c r="F445" s="41">
        <f>F446+F447+F448</f>
        <v>13202.3</v>
      </c>
      <c r="G445" s="41">
        <f>G446+G447+G448</f>
        <v>13770</v>
      </c>
      <c r="H445" s="41">
        <f>H446+H447+H448</f>
        <v>13662.842999999999</v>
      </c>
      <c r="I445" s="120">
        <f t="shared" si="115"/>
        <v>103.48835430190194</v>
      </c>
      <c r="J445" s="61">
        <f>H445/G445*100</f>
        <v>99.2218082788671</v>
      </c>
      <c r="K445" s="7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73"/>
      <c r="AB445" s="121"/>
    </row>
    <row r="446" spans="1:28" s="17" customFormat="1" ht="31.5" outlineLevel="6">
      <c r="A446" s="23" t="s">
        <v>222</v>
      </c>
      <c r="B446" s="24" t="s">
        <v>13</v>
      </c>
      <c r="C446" s="24" t="s">
        <v>275</v>
      </c>
      <c r="D446" s="24" t="s">
        <v>107</v>
      </c>
      <c r="E446" s="24"/>
      <c r="F446" s="42">
        <v>10140</v>
      </c>
      <c r="G446" s="42">
        <v>10610</v>
      </c>
      <c r="H446" s="42">
        <v>10526.791</v>
      </c>
      <c r="I446" s="120">
        <f t="shared" si="115"/>
        <v>103.81450690335305</v>
      </c>
      <c r="J446" s="61">
        <f>H446/G446*100</f>
        <v>99.2157492931197</v>
      </c>
      <c r="K446" s="7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73"/>
      <c r="AB446" s="121"/>
    </row>
    <row r="447" spans="1:28" s="17" customFormat="1" ht="47.25" outlineLevel="6">
      <c r="A447" s="23" t="s">
        <v>229</v>
      </c>
      <c r="B447" s="24" t="s">
        <v>13</v>
      </c>
      <c r="C447" s="24" t="s">
        <v>275</v>
      </c>
      <c r="D447" s="24" t="s">
        <v>108</v>
      </c>
      <c r="E447" s="24"/>
      <c r="F447" s="42">
        <v>0</v>
      </c>
      <c r="G447" s="42">
        <v>0</v>
      </c>
      <c r="H447" s="42">
        <v>0</v>
      </c>
      <c r="I447" s="120" t="e">
        <f t="shared" si="115"/>
        <v>#DIV/0!</v>
      </c>
      <c r="J447" s="61">
        <v>0</v>
      </c>
      <c r="K447" s="7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73"/>
      <c r="AB447" s="121"/>
    </row>
    <row r="448" spans="1:28" s="17" customFormat="1" ht="63" outlineLevel="6">
      <c r="A448" s="23" t="s">
        <v>226</v>
      </c>
      <c r="B448" s="24" t="s">
        <v>13</v>
      </c>
      <c r="C448" s="24" t="s">
        <v>275</v>
      </c>
      <c r="D448" s="24" t="s">
        <v>227</v>
      </c>
      <c r="E448" s="24"/>
      <c r="F448" s="42">
        <v>3062.3</v>
      </c>
      <c r="G448" s="42">
        <v>3160</v>
      </c>
      <c r="H448" s="42">
        <v>3136.052</v>
      </c>
      <c r="I448" s="120">
        <f t="shared" si="115"/>
        <v>102.40838585377003</v>
      </c>
      <c r="J448" s="61">
        <f aca="true" t="shared" si="133" ref="J448:J481">H448/G448*100</f>
        <v>99.24215189873418</v>
      </c>
      <c r="K448" s="7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73"/>
      <c r="AB448" s="121"/>
    </row>
    <row r="449" spans="1:28" s="17" customFormat="1" ht="31.5" outlineLevel="6">
      <c r="A449" s="5" t="s">
        <v>90</v>
      </c>
      <c r="B449" s="6" t="s">
        <v>13</v>
      </c>
      <c r="C449" s="6" t="s">
        <v>275</v>
      </c>
      <c r="D449" s="6" t="s">
        <v>91</v>
      </c>
      <c r="E449" s="6"/>
      <c r="F449" s="41">
        <f>F450</f>
        <v>2382.5</v>
      </c>
      <c r="G449" s="41">
        <f>G450</f>
        <v>7466.97498</v>
      </c>
      <c r="H449" s="41">
        <f>H450</f>
        <v>7381.885</v>
      </c>
      <c r="I449" s="120">
        <f t="shared" si="115"/>
        <v>309.8377754459601</v>
      </c>
      <c r="J449" s="61">
        <f t="shared" si="133"/>
        <v>98.86044910786616</v>
      </c>
      <c r="K449" s="7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73"/>
      <c r="AB449" s="121"/>
    </row>
    <row r="450" spans="1:28" s="17" customFormat="1" ht="31.5" outlineLevel="6">
      <c r="A450" s="23" t="s">
        <v>92</v>
      </c>
      <c r="B450" s="24" t="s">
        <v>13</v>
      </c>
      <c r="C450" s="24" t="s">
        <v>275</v>
      </c>
      <c r="D450" s="24" t="s">
        <v>93</v>
      </c>
      <c r="E450" s="24"/>
      <c r="F450" s="42">
        <v>2382.5</v>
      </c>
      <c r="G450" s="42">
        <v>7466.97498</v>
      </c>
      <c r="H450" s="42">
        <v>7381.885</v>
      </c>
      <c r="I450" s="120">
        <f t="shared" si="115"/>
        <v>309.8377754459601</v>
      </c>
      <c r="J450" s="61">
        <f t="shared" si="133"/>
        <v>98.86044910786616</v>
      </c>
      <c r="K450" s="7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73"/>
      <c r="AB450" s="121"/>
    </row>
    <row r="451" spans="1:28" s="17" customFormat="1" ht="15.75" outlineLevel="6">
      <c r="A451" s="5" t="s">
        <v>94</v>
      </c>
      <c r="B451" s="6" t="s">
        <v>13</v>
      </c>
      <c r="C451" s="6" t="s">
        <v>275</v>
      </c>
      <c r="D451" s="6" t="s">
        <v>95</v>
      </c>
      <c r="E451" s="6"/>
      <c r="F451" s="41">
        <f>F452+F453+F454</f>
        <v>22</v>
      </c>
      <c r="G451" s="41">
        <f>G452+G453+G454</f>
        <v>30.72502</v>
      </c>
      <c r="H451" s="41">
        <f>H452+H453+H454</f>
        <v>27.589</v>
      </c>
      <c r="I451" s="120">
        <f t="shared" si="115"/>
        <v>125.40454545454544</v>
      </c>
      <c r="J451" s="61">
        <f t="shared" si="133"/>
        <v>89.79326945922249</v>
      </c>
      <c r="K451" s="7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73"/>
      <c r="AB451" s="121"/>
    </row>
    <row r="452" spans="1:28" s="17" customFormat="1" ht="31.5" outlineLevel="6">
      <c r="A452" s="23" t="s">
        <v>96</v>
      </c>
      <c r="B452" s="24" t="s">
        <v>13</v>
      </c>
      <c r="C452" s="24" t="s">
        <v>275</v>
      </c>
      <c r="D452" s="24" t="s">
        <v>98</v>
      </c>
      <c r="E452" s="24"/>
      <c r="F452" s="42">
        <v>2</v>
      </c>
      <c r="G452" s="42">
        <v>1.383</v>
      </c>
      <c r="H452" s="42">
        <v>1.383</v>
      </c>
      <c r="I452" s="120">
        <f t="shared" si="115"/>
        <v>69.15</v>
      </c>
      <c r="J452" s="61">
        <f t="shared" si="133"/>
        <v>100</v>
      </c>
      <c r="K452" s="7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73"/>
      <c r="AB452" s="121"/>
    </row>
    <row r="453" spans="1:28" s="17" customFormat="1" ht="31.5" outlineLevel="6">
      <c r="A453" s="23" t="s">
        <v>97</v>
      </c>
      <c r="B453" s="24" t="s">
        <v>13</v>
      </c>
      <c r="C453" s="24" t="s">
        <v>275</v>
      </c>
      <c r="D453" s="24" t="s">
        <v>99</v>
      </c>
      <c r="E453" s="24"/>
      <c r="F453" s="42">
        <v>5</v>
      </c>
      <c r="G453" s="42">
        <v>18.9435</v>
      </c>
      <c r="H453" s="42">
        <v>15.807</v>
      </c>
      <c r="I453" s="120">
        <f t="shared" si="115"/>
        <v>316.14</v>
      </c>
      <c r="J453" s="61">
        <f t="shared" si="133"/>
        <v>83.44286958587378</v>
      </c>
      <c r="K453" s="7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73"/>
      <c r="AB453" s="121"/>
    </row>
    <row r="454" spans="1:28" s="17" customFormat="1" ht="15.75" outlineLevel="6">
      <c r="A454" s="23" t="s">
        <v>301</v>
      </c>
      <c r="B454" s="24" t="s">
        <v>13</v>
      </c>
      <c r="C454" s="24" t="s">
        <v>275</v>
      </c>
      <c r="D454" s="24" t="s">
        <v>300</v>
      </c>
      <c r="E454" s="24"/>
      <c r="F454" s="42">
        <v>15</v>
      </c>
      <c r="G454" s="42">
        <v>10.39852</v>
      </c>
      <c r="H454" s="42">
        <v>10.399</v>
      </c>
      <c r="I454" s="120">
        <f t="shared" si="115"/>
        <v>69.32666666666665</v>
      </c>
      <c r="J454" s="61">
        <f t="shared" si="133"/>
        <v>100.0046160415136</v>
      </c>
      <c r="K454" s="7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73"/>
      <c r="AB454" s="121"/>
    </row>
    <row r="455" spans="1:28" s="17" customFormat="1" ht="17.25" customHeight="1" outlineLevel="6">
      <c r="A455" s="12" t="s">
        <v>71</v>
      </c>
      <c r="B455" s="13" t="s">
        <v>52</v>
      </c>
      <c r="C455" s="13" t="s">
        <v>230</v>
      </c>
      <c r="D455" s="13" t="s">
        <v>5</v>
      </c>
      <c r="E455" s="13"/>
      <c r="F455" s="38">
        <f>F456</f>
        <v>24987.296179999998</v>
      </c>
      <c r="G455" s="38">
        <f>G456</f>
        <v>81117.15225</v>
      </c>
      <c r="H455" s="38">
        <f>H456</f>
        <v>70244.696</v>
      </c>
      <c r="I455" s="120">
        <f t="shared" si="115"/>
        <v>281.1216367468535</v>
      </c>
      <c r="J455" s="61">
        <f t="shared" si="133"/>
        <v>86.59660016602714</v>
      </c>
      <c r="K455" s="66" t="e">
        <f>K456+#REF!+#REF!</f>
        <v>#REF!</v>
      </c>
      <c r="L455" s="38" t="e">
        <f>L456+#REF!+#REF!</f>
        <v>#REF!</v>
      </c>
      <c r="M455" s="38" t="e">
        <f>M456+#REF!+#REF!</f>
        <v>#REF!</v>
      </c>
      <c r="N455" s="38" t="e">
        <f>N456+#REF!+#REF!</f>
        <v>#REF!</v>
      </c>
      <c r="O455" s="38" t="e">
        <f>O456+#REF!+#REF!</f>
        <v>#REF!</v>
      </c>
      <c r="P455" s="38" t="e">
        <f>P456+#REF!+#REF!</f>
        <v>#REF!</v>
      </c>
      <c r="Q455" s="38" t="e">
        <f>Q456+#REF!+#REF!</f>
        <v>#REF!</v>
      </c>
      <c r="R455" s="38" t="e">
        <f>R456+#REF!+#REF!</f>
        <v>#REF!</v>
      </c>
      <c r="S455" s="38" t="e">
        <f>S456+#REF!+#REF!</f>
        <v>#REF!</v>
      </c>
      <c r="T455" s="38" t="e">
        <f>T456+#REF!+#REF!</f>
        <v>#REF!</v>
      </c>
      <c r="U455" s="38" t="e">
        <f>U456+#REF!+#REF!</f>
        <v>#REF!</v>
      </c>
      <c r="V455" s="38" t="e">
        <f>V456+#REF!+#REF!</f>
        <v>#REF!</v>
      </c>
      <c r="W455" s="38" t="e">
        <f>W456+#REF!+#REF!</f>
        <v>#REF!</v>
      </c>
      <c r="X455" s="38" t="e">
        <f>X456+#REF!+#REF!</f>
        <v>#REF!</v>
      </c>
      <c r="Y455" s="38" t="e">
        <f>Y456+#REF!+#REF!</f>
        <v>#REF!</v>
      </c>
      <c r="Z455" s="38" t="e">
        <f>Z456+#REF!+#REF!</f>
        <v>#REF!</v>
      </c>
      <c r="AA455" s="73"/>
      <c r="AB455" s="121"/>
    </row>
    <row r="456" spans="1:28" s="17" customFormat="1" ht="15.75" outlineLevel="3">
      <c r="A456" s="7" t="s">
        <v>38</v>
      </c>
      <c r="B456" s="8" t="s">
        <v>14</v>
      </c>
      <c r="C456" s="8" t="s">
        <v>230</v>
      </c>
      <c r="D456" s="8" t="s">
        <v>5</v>
      </c>
      <c r="E456" s="8"/>
      <c r="F456" s="39">
        <f>F461+F493+F497+F457</f>
        <v>24987.296179999998</v>
      </c>
      <c r="G456" s="39">
        <f>G461+G493+G497+G457</f>
        <v>81117.15225</v>
      </c>
      <c r="H456" s="39">
        <f>H461+H493+H497+H457</f>
        <v>70244.696</v>
      </c>
      <c r="I456" s="120">
        <f t="shared" si="115"/>
        <v>281.1216367468535</v>
      </c>
      <c r="J456" s="61">
        <f t="shared" si="133"/>
        <v>86.59660016602714</v>
      </c>
      <c r="K456" s="70" t="e">
        <f>K461+#REF!+#REF!</f>
        <v>#REF!</v>
      </c>
      <c r="L456" s="39" t="e">
        <f>L461+#REF!+#REF!</f>
        <v>#REF!</v>
      </c>
      <c r="M456" s="39" t="e">
        <f>M461+#REF!+#REF!</f>
        <v>#REF!</v>
      </c>
      <c r="N456" s="39" t="e">
        <f>N461+#REF!+#REF!</f>
        <v>#REF!</v>
      </c>
      <c r="O456" s="39" t="e">
        <f>O461+#REF!+#REF!</f>
        <v>#REF!</v>
      </c>
      <c r="P456" s="39" t="e">
        <f>P461+#REF!+#REF!</f>
        <v>#REF!</v>
      </c>
      <c r="Q456" s="39" t="e">
        <f>Q461+#REF!+#REF!</f>
        <v>#REF!</v>
      </c>
      <c r="R456" s="39" t="e">
        <f>R461+#REF!+#REF!</f>
        <v>#REF!</v>
      </c>
      <c r="S456" s="39" t="e">
        <f>S461+#REF!+#REF!</f>
        <v>#REF!</v>
      </c>
      <c r="T456" s="39" t="e">
        <f>T461+#REF!+#REF!</f>
        <v>#REF!</v>
      </c>
      <c r="U456" s="39" t="e">
        <f>U461+#REF!+#REF!</f>
        <v>#REF!</v>
      </c>
      <c r="V456" s="39" t="e">
        <f>V461+#REF!+#REF!</f>
        <v>#REF!</v>
      </c>
      <c r="W456" s="39" t="e">
        <f>W461+#REF!+#REF!</f>
        <v>#REF!</v>
      </c>
      <c r="X456" s="39" t="e">
        <f>X461+#REF!+#REF!</f>
        <v>#REF!</v>
      </c>
      <c r="Y456" s="39" t="e">
        <f>Y461+#REF!+#REF!</f>
        <v>#REF!</v>
      </c>
      <c r="Z456" s="39" t="e">
        <f>Z461+#REF!+#REF!</f>
        <v>#REF!</v>
      </c>
      <c r="AA456" s="73"/>
      <c r="AB456" s="121"/>
    </row>
    <row r="457" spans="1:28" s="17" customFormat="1" ht="47.25" outlineLevel="3">
      <c r="A457" s="15" t="s">
        <v>128</v>
      </c>
      <c r="B457" s="8" t="s">
        <v>14</v>
      </c>
      <c r="C457" s="8" t="s">
        <v>231</v>
      </c>
      <c r="D457" s="8" t="s">
        <v>5</v>
      </c>
      <c r="E457" s="8"/>
      <c r="F457" s="39">
        <f aca="true" t="shared" si="134" ref="F457:H459">F458</f>
        <v>0</v>
      </c>
      <c r="G457" s="39">
        <f t="shared" si="134"/>
        <v>27.55715</v>
      </c>
      <c r="H457" s="39">
        <f t="shared" si="134"/>
        <v>27.557</v>
      </c>
      <c r="I457" s="120" t="e">
        <f t="shared" si="115"/>
        <v>#DIV/0!</v>
      </c>
      <c r="J457" s="61">
        <f t="shared" si="133"/>
        <v>99.9994556766574</v>
      </c>
      <c r="K457" s="70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73"/>
      <c r="AB457" s="121"/>
    </row>
    <row r="458" spans="1:28" s="17" customFormat="1" ht="47.25" outlineLevel="3">
      <c r="A458" s="15" t="s">
        <v>130</v>
      </c>
      <c r="B458" s="8" t="s">
        <v>14</v>
      </c>
      <c r="C458" s="8" t="s">
        <v>232</v>
      </c>
      <c r="D458" s="8" t="s">
        <v>5</v>
      </c>
      <c r="E458" s="8"/>
      <c r="F458" s="39">
        <f t="shared" si="134"/>
        <v>0</v>
      </c>
      <c r="G458" s="39">
        <f t="shared" si="134"/>
        <v>27.55715</v>
      </c>
      <c r="H458" s="39">
        <f t="shared" si="134"/>
        <v>27.557</v>
      </c>
      <c r="I458" s="120" t="e">
        <f aca="true" t="shared" si="135" ref="I458:I521">H458/F458*100</f>
        <v>#DIV/0!</v>
      </c>
      <c r="J458" s="61">
        <f t="shared" si="133"/>
        <v>99.9994556766574</v>
      </c>
      <c r="K458" s="70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73"/>
      <c r="AB458" s="121"/>
    </row>
    <row r="459" spans="1:28" s="17" customFormat="1" ht="31.5" outlineLevel="3">
      <c r="A459" s="25" t="s">
        <v>321</v>
      </c>
      <c r="B459" s="14" t="s">
        <v>14</v>
      </c>
      <c r="C459" s="14" t="s">
        <v>320</v>
      </c>
      <c r="D459" s="14" t="s">
        <v>5</v>
      </c>
      <c r="E459" s="14"/>
      <c r="F459" s="40">
        <f t="shared" si="134"/>
        <v>0</v>
      </c>
      <c r="G459" s="40">
        <f t="shared" si="134"/>
        <v>27.55715</v>
      </c>
      <c r="H459" s="40">
        <f t="shared" si="134"/>
        <v>27.557</v>
      </c>
      <c r="I459" s="120" t="e">
        <f t="shared" si="135"/>
        <v>#DIV/0!</v>
      </c>
      <c r="J459" s="61">
        <f t="shared" si="133"/>
        <v>99.9994556766574</v>
      </c>
      <c r="K459" s="70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73"/>
      <c r="AB459" s="121"/>
    </row>
    <row r="460" spans="1:28" s="17" customFormat="1" ht="31.5" outlineLevel="3">
      <c r="A460" s="47" t="s">
        <v>83</v>
      </c>
      <c r="B460" s="46" t="s">
        <v>14</v>
      </c>
      <c r="C460" s="46" t="s">
        <v>320</v>
      </c>
      <c r="D460" s="46" t="s">
        <v>84</v>
      </c>
      <c r="E460" s="46"/>
      <c r="F460" s="48">
        <v>0</v>
      </c>
      <c r="G460" s="48">
        <v>27.55715</v>
      </c>
      <c r="H460" s="48">
        <v>27.557</v>
      </c>
      <c r="I460" s="120" t="e">
        <f t="shared" si="135"/>
        <v>#DIV/0!</v>
      </c>
      <c r="J460" s="61">
        <f t="shared" si="133"/>
        <v>99.9994556766574</v>
      </c>
      <c r="K460" s="74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75"/>
      <c r="AB460" s="121"/>
    </row>
    <row r="461" spans="1:28" s="17" customFormat="1" ht="19.5" customHeight="1" outlineLevel="3">
      <c r="A461" s="10" t="s">
        <v>159</v>
      </c>
      <c r="B461" s="8" t="s">
        <v>14</v>
      </c>
      <c r="C461" s="8" t="s">
        <v>276</v>
      </c>
      <c r="D461" s="8" t="s">
        <v>5</v>
      </c>
      <c r="E461" s="8"/>
      <c r="F461" s="39">
        <f>F462+F471+F489</f>
        <v>24857.296179999998</v>
      </c>
      <c r="G461" s="39">
        <f>G462+G471+G489</f>
        <v>80729.99661</v>
      </c>
      <c r="H461" s="39">
        <f>H462+H471+H489</f>
        <v>69857.541</v>
      </c>
      <c r="I461" s="120">
        <f t="shared" si="135"/>
        <v>281.0343510176577</v>
      </c>
      <c r="J461" s="61">
        <f t="shared" si="133"/>
        <v>86.53232247422982</v>
      </c>
      <c r="K461" s="70">
        <f aca="true" t="shared" si="136" ref="K461:Z461">K472</f>
        <v>0</v>
      </c>
      <c r="L461" s="39">
        <f t="shared" si="136"/>
        <v>0</v>
      </c>
      <c r="M461" s="39">
        <f t="shared" si="136"/>
        <v>0</v>
      </c>
      <c r="N461" s="39">
        <f t="shared" si="136"/>
        <v>0</v>
      </c>
      <c r="O461" s="39">
        <f t="shared" si="136"/>
        <v>0</v>
      </c>
      <c r="P461" s="39">
        <f t="shared" si="136"/>
        <v>0</v>
      </c>
      <c r="Q461" s="39">
        <f t="shared" si="136"/>
        <v>0</v>
      </c>
      <c r="R461" s="39">
        <f t="shared" si="136"/>
        <v>0</v>
      </c>
      <c r="S461" s="39">
        <f t="shared" si="136"/>
        <v>0</v>
      </c>
      <c r="T461" s="39">
        <f t="shared" si="136"/>
        <v>0</v>
      </c>
      <c r="U461" s="39">
        <f t="shared" si="136"/>
        <v>0</v>
      </c>
      <c r="V461" s="39">
        <f t="shared" si="136"/>
        <v>0</v>
      </c>
      <c r="W461" s="39">
        <f t="shared" si="136"/>
        <v>0</v>
      </c>
      <c r="X461" s="39">
        <f t="shared" si="136"/>
        <v>0</v>
      </c>
      <c r="Y461" s="39">
        <f t="shared" si="136"/>
        <v>0</v>
      </c>
      <c r="Z461" s="39">
        <f t="shared" si="136"/>
        <v>0</v>
      </c>
      <c r="AA461" s="73"/>
      <c r="AB461" s="121"/>
    </row>
    <row r="462" spans="1:28" s="17" customFormat="1" ht="19.5" customHeight="1" outlineLevel="3">
      <c r="A462" s="25" t="s">
        <v>116</v>
      </c>
      <c r="B462" s="14" t="s">
        <v>14</v>
      </c>
      <c r="C462" s="14" t="s">
        <v>277</v>
      </c>
      <c r="D462" s="14" t="s">
        <v>5</v>
      </c>
      <c r="E462" s="14"/>
      <c r="F462" s="40">
        <f>F463+F468</f>
        <v>200</v>
      </c>
      <c r="G462" s="40">
        <f>G463+G468</f>
        <v>34480.85</v>
      </c>
      <c r="H462" s="40">
        <f>H463+H468</f>
        <v>23692.461000000003</v>
      </c>
      <c r="I462" s="120">
        <f t="shared" si="135"/>
        <v>11846.230500000001</v>
      </c>
      <c r="J462" s="61">
        <f t="shared" si="133"/>
        <v>68.71194010588488</v>
      </c>
      <c r="K462" s="77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73"/>
      <c r="AB462" s="121"/>
    </row>
    <row r="463" spans="1:28" s="17" customFormat="1" ht="32.25" customHeight="1" outlineLevel="3">
      <c r="A463" s="36" t="s">
        <v>160</v>
      </c>
      <c r="B463" s="6" t="s">
        <v>14</v>
      </c>
      <c r="C463" s="6" t="s">
        <v>444</v>
      </c>
      <c r="D463" s="6" t="s">
        <v>5</v>
      </c>
      <c r="E463" s="6"/>
      <c r="F463" s="41">
        <f>F464+F466</f>
        <v>200</v>
      </c>
      <c r="G463" s="41">
        <f>G464+G466</f>
        <v>394.15000000000003</v>
      </c>
      <c r="H463" s="41">
        <f>H464+H466</f>
        <v>394.15000000000003</v>
      </c>
      <c r="I463" s="120">
        <f t="shared" si="135"/>
        <v>197.07500000000002</v>
      </c>
      <c r="J463" s="61">
        <f t="shared" si="133"/>
        <v>100</v>
      </c>
      <c r="K463" s="77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73"/>
      <c r="AB463" s="121"/>
    </row>
    <row r="464" spans="1:28" s="17" customFormat="1" ht="19.5" customHeight="1" outlineLevel="3">
      <c r="A464" s="62" t="s">
        <v>90</v>
      </c>
      <c r="B464" s="63" t="s">
        <v>14</v>
      </c>
      <c r="C464" s="63" t="s">
        <v>444</v>
      </c>
      <c r="D464" s="63" t="s">
        <v>91</v>
      </c>
      <c r="E464" s="63"/>
      <c r="F464" s="106">
        <f>F465</f>
        <v>50</v>
      </c>
      <c r="G464" s="106">
        <f>G465</f>
        <v>35.24</v>
      </c>
      <c r="H464" s="106">
        <f>H465</f>
        <v>35.24</v>
      </c>
      <c r="I464" s="120">
        <f t="shared" si="135"/>
        <v>70.48</v>
      </c>
      <c r="J464" s="61">
        <f t="shared" si="133"/>
        <v>100</v>
      </c>
      <c r="K464" s="107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  <c r="AA464" s="82"/>
      <c r="AB464" s="121"/>
    </row>
    <row r="465" spans="1:28" s="17" customFormat="1" ht="19.5" customHeight="1" outlineLevel="3">
      <c r="A465" s="23" t="s">
        <v>92</v>
      </c>
      <c r="B465" s="24" t="s">
        <v>14</v>
      </c>
      <c r="C465" s="24" t="s">
        <v>444</v>
      </c>
      <c r="D465" s="24" t="s">
        <v>93</v>
      </c>
      <c r="E465" s="24"/>
      <c r="F465" s="105">
        <v>50</v>
      </c>
      <c r="G465" s="105">
        <v>35.24</v>
      </c>
      <c r="H465" s="105">
        <v>35.24</v>
      </c>
      <c r="I465" s="120">
        <f t="shared" si="135"/>
        <v>70.48</v>
      </c>
      <c r="J465" s="61">
        <f t="shared" si="133"/>
        <v>100</v>
      </c>
      <c r="K465" s="77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73"/>
      <c r="AB465" s="121"/>
    </row>
    <row r="466" spans="1:28" s="17" customFormat="1" ht="19.5" customHeight="1" outlineLevel="3">
      <c r="A466" s="62" t="s">
        <v>317</v>
      </c>
      <c r="B466" s="63" t="s">
        <v>14</v>
      </c>
      <c r="C466" s="63" t="s">
        <v>444</v>
      </c>
      <c r="D466" s="63" t="s">
        <v>316</v>
      </c>
      <c r="E466" s="63"/>
      <c r="F466" s="106">
        <f>F467</f>
        <v>150</v>
      </c>
      <c r="G466" s="106">
        <f>G467</f>
        <v>358.91</v>
      </c>
      <c r="H466" s="106">
        <f>H467</f>
        <v>358.91</v>
      </c>
      <c r="I466" s="120">
        <f t="shared" si="135"/>
        <v>239.27333333333337</v>
      </c>
      <c r="J466" s="61">
        <f t="shared" si="133"/>
        <v>100</v>
      </c>
      <c r="K466" s="107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  <c r="AA466" s="82"/>
      <c r="AB466" s="121"/>
    </row>
    <row r="467" spans="1:28" s="17" customFormat="1" ht="19.5" customHeight="1" outlineLevel="3">
      <c r="A467" s="23" t="s">
        <v>318</v>
      </c>
      <c r="B467" s="24" t="s">
        <v>14</v>
      </c>
      <c r="C467" s="24" t="s">
        <v>444</v>
      </c>
      <c r="D467" s="24" t="s">
        <v>315</v>
      </c>
      <c r="E467" s="24"/>
      <c r="F467" s="105">
        <v>150</v>
      </c>
      <c r="G467" s="105">
        <f>355.46663+3.44337</f>
        <v>358.91</v>
      </c>
      <c r="H467" s="105">
        <v>358.91</v>
      </c>
      <c r="I467" s="120">
        <f t="shared" si="135"/>
        <v>239.27333333333337</v>
      </c>
      <c r="J467" s="61">
        <f t="shared" si="133"/>
        <v>100</v>
      </c>
      <c r="K467" s="77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73"/>
      <c r="AB467" s="121"/>
    </row>
    <row r="468" spans="1:28" s="17" customFormat="1" ht="19.5" customHeight="1" outlineLevel="3">
      <c r="A468" s="36" t="s">
        <v>377</v>
      </c>
      <c r="B468" s="6" t="s">
        <v>14</v>
      </c>
      <c r="C468" s="6" t="s">
        <v>376</v>
      </c>
      <c r="D468" s="6" t="s">
        <v>5</v>
      </c>
      <c r="E468" s="6"/>
      <c r="F468" s="41">
        <f aca="true" t="shared" si="137" ref="F468:H469">F469</f>
        <v>0</v>
      </c>
      <c r="G468" s="41">
        <f t="shared" si="137"/>
        <v>34086.7</v>
      </c>
      <c r="H468" s="41">
        <f t="shared" si="137"/>
        <v>23298.311</v>
      </c>
      <c r="I468" s="120" t="e">
        <f t="shared" si="135"/>
        <v>#DIV/0!</v>
      </c>
      <c r="J468" s="61">
        <f t="shared" si="133"/>
        <v>68.35015123200546</v>
      </c>
      <c r="K468" s="77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73"/>
      <c r="AB468" s="121"/>
    </row>
    <row r="469" spans="1:28" s="17" customFormat="1" ht="19.5" customHeight="1" outlineLevel="3">
      <c r="A469" s="62" t="s">
        <v>317</v>
      </c>
      <c r="B469" s="63" t="s">
        <v>14</v>
      </c>
      <c r="C469" s="63" t="s">
        <v>376</v>
      </c>
      <c r="D469" s="63" t="s">
        <v>316</v>
      </c>
      <c r="E469" s="63"/>
      <c r="F469" s="106">
        <f t="shared" si="137"/>
        <v>0</v>
      </c>
      <c r="G469" s="106">
        <f t="shared" si="137"/>
        <v>34086.7</v>
      </c>
      <c r="H469" s="106">
        <f t="shared" si="137"/>
        <v>23298.311</v>
      </c>
      <c r="I469" s="120" t="e">
        <f t="shared" si="135"/>
        <v>#DIV/0!</v>
      </c>
      <c r="J469" s="61">
        <f t="shared" si="133"/>
        <v>68.35015123200546</v>
      </c>
      <c r="K469" s="107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  <c r="AA469" s="82"/>
      <c r="AB469" s="121"/>
    </row>
    <row r="470" spans="1:28" s="17" customFormat="1" ht="19.5" customHeight="1" outlineLevel="3">
      <c r="A470" s="23" t="s">
        <v>318</v>
      </c>
      <c r="B470" s="24" t="s">
        <v>14</v>
      </c>
      <c r="C470" s="24" t="s">
        <v>376</v>
      </c>
      <c r="D470" s="24" t="s">
        <v>315</v>
      </c>
      <c r="E470" s="24"/>
      <c r="F470" s="105">
        <v>0</v>
      </c>
      <c r="G470" s="105">
        <v>34086.7</v>
      </c>
      <c r="H470" s="105">
        <v>23298.311</v>
      </c>
      <c r="I470" s="120" t="e">
        <f t="shared" si="135"/>
        <v>#DIV/0!</v>
      </c>
      <c r="J470" s="61">
        <f t="shared" si="133"/>
        <v>68.35015123200546</v>
      </c>
      <c r="K470" s="77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73"/>
      <c r="AB470" s="121"/>
    </row>
    <row r="471" spans="1:28" s="17" customFormat="1" ht="35.25" customHeight="1" outlineLevel="3">
      <c r="A471" s="30" t="s">
        <v>161</v>
      </c>
      <c r="B471" s="14" t="s">
        <v>14</v>
      </c>
      <c r="C471" s="14" t="s">
        <v>278</v>
      </c>
      <c r="D471" s="14" t="s">
        <v>5</v>
      </c>
      <c r="E471" s="14"/>
      <c r="F471" s="40">
        <f>F472+F476+F483+F479+F486</f>
        <v>24657.296179999998</v>
      </c>
      <c r="G471" s="40">
        <f>G472+G476+G483+G479+G486</f>
        <v>46239.14661</v>
      </c>
      <c r="H471" s="40">
        <f>H472+H476+H483+H479+H486</f>
        <v>46155.079999999994</v>
      </c>
      <c r="I471" s="120">
        <f t="shared" si="135"/>
        <v>187.18629838026303</v>
      </c>
      <c r="J471" s="61">
        <f t="shared" si="133"/>
        <v>99.81819169218441</v>
      </c>
      <c r="K471" s="77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73"/>
      <c r="AB471" s="121"/>
    </row>
    <row r="472" spans="1:28" s="17" customFormat="1" ht="47.25" outlineLevel="3">
      <c r="A472" s="5" t="s">
        <v>162</v>
      </c>
      <c r="B472" s="6" t="s">
        <v>14</v>
      </c>
      <c r="C472" s="6" t="s">
        <v>279</v>
      </c>
      <c r="D472" s="6" t="s">
        <v>5</v>
      </c>
      <c r="E472" s="6"/>
      <c r="F472" s="41">
        <f>F473</f>
        <v>12928.3</v>
      </c>
      <c r="G472" s="41">
        <f>G473</f>
        <v>33724.91356</v>
      </c>
      <c r="H472" s="41">
        <f>H473</f>
        <v>33640.848</v>
      </c>
      <c r="I472" s="120">
        <f t="shared" si="135"/>
        <v>260.2109171352769</v>
      </c>
      <c r="J472" s="61">
        <f t="shared" si="133"/>
        <v>99.75073157756079</v>
      </c>
      <c r="K472" s="71">
        <f aca="true" t="shared" si="138" ref="K472:Z472">K474</f>
        <v>0</v>
      </c>
      <c r="L472" s="41">
        <f t="shared" si="138"/>
        <v>0</v>
      </c>
      <c r="M472" s="41">
        <f t="shared" si="138"/>
        <v>0</v>
      </c>
      <c r="N472" s="41">
        <f t="shared" si="138"/>
        <v>0</v>
      </c>
      <c r="O472" s="41">
        <f t="shared" si="138"/>
        <v>0</v>
      </c>
      <c r="P472" s="41">
        <f t="shared" si="138"/>
        <v>0</v>
      </c>
      <c r="Q472" s="41">
        <f t="shared" si="138"/>
        <v>0</v>
      </c>
      <c r="R472" s="41">
        <f t="shared" si="138"/>
        <v>0</v>
      </c>
      <c r="S472" s="41">
        <f t="shared" si="138"/>
        <v>0</v>
      </c>
      <c r="T472" s="41">
        <f t="shared" si="138"/>
        <v>0</v>
      </c>
      <c r="U472" s="41">
        <f t="shared" si="138"/>
        <v>0</v>
      </c>
      <c r="V472" s="41">
        <f t="shared" si="138"/>
        <v>0</v>
      </c>
      <c r="W472" s="41">
        <f t="shared" si="138"/>
        <v>0</v>
      </c>
      <c r="X472" s="41">
        <f t="shared" si="138"/>
        <v>0</v>
      </c>
      <c r="Y472" s="41">
        <f t="shared" si="138"/>
        <v>0</v>
      </c>
      <c r="Z472" s="41">
        <f t="shared" si="138"/>
        <v>0</v>
      </c>
      <c r="AA472" s="73"/>
      <c r="AB472" s="121"/>
    </row>
    <row r="473" spans="1:28" s="17" customFormat="1" ht="15.75" outlineLevel="3">
      <c r="A473" s="62" t="s">
        <v>113</v>
      </c>
      <c r="B473" s="63" t="s">
        <v>14</v>
      </c>
      <c r="C473" s="63" t="s">
        <v>279</v>
      </c>
      <c r="D473" s="63" t="s">
        <v>114</v>
      </c>
      <c r="E473" s="63"/>
      <c r="F473" s="65">
        <f>F474+F475</f>
        <v>12928.3</v>
      </c>
      <c r="G473" s="65">
        <f>G474+G475</f>
        <v>33724.91356</v>
      </c>
      <c r="H473" s="65">
        <f>H474+H475</f>
        <v>33640.848</v>
      </c>
      <c r="I473" s="120">
        <f t="shared" si="135"/>
        <v>260.2109171352769</v>
      </c>
      <c r="J473" s="61">
        <f t="shared" si="133"/>
        <v>99.75073157756079</v>
      </c>
      <c r="K473" s="97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82"/>
      <c r="AB473" s="121"/>
    </row>
    <row r="474" spans="1:28" s="17" customFormat="1" ht="78.75" outlineLevel="3">
      <c r="A474" s="27" t="s">
        <v>187</v>
      </c>
      <c r="B474" s="24" t="s">
        <v>14</v>
      </c>
      <c r="C474" s="24" t="s">
        <v>279</v>
      </c>
      <c r="D474" s="24" t="s">
        <v>82</v>
      </c>
      <c r="E474" s="24"/>
      <c r="F474" s="42">
        <v>12928.3</v>
      </c>
      <c r="G474" s="42">
        <v>13266.3</v>
      </c>
      <c r="H474" s="42">
        <v>13266.3</v>
      </c>
      <c r="I474" s="120">
        <f t="shared" si="135"/>
        <v>102.61441952924979</v>
      </c>
      <c r="J474" s="61">
        <f t="shared" si="133"/>
        <v>100</v>
      </c>
      <c r="K474" s="7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73"/>
      <c r="AB474" s="121"/>
    </row>
    <row r="475" spans="1:28" s="17" customFormat="1" ht="31.5" outlineLevel="3">
      <c r="A475" s="27" t="s">
        <v>83</v>
      </c>
      <c r="B475" s="24" t="s">
        <v>14</v>
      </c>
      <c r="C475" s="24" t="s">
        <v>290</v>
      </c>
      <c r="D475" s="24" t="s">
        <v>84</v>
      </c>
      <c r="E475" s="24"/>
      <c r="F475" s="42">
        <v>0</v>
      </c>
      <c r="G475" s="42">
        <v>20458.61356</v>
      </c>
      <c r="H475" s="42">
        <v>20374.548</v>
      </c>
      <c r="I475" s="120" t="e">
        <f t="shared" si="135"/>
        <v>#DIV/0!</v>
      </c>
      <c r="J475" s="61">
        <f t="shared" si="133"/>
        <v>99.58909454077394</v>
      </c>
      <c r="K475" s="7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73"/>
      <c r="AB475" s="121"/>
    </row>
    <row r="476" spans="1:28" s="17" customFormat="1" ht="47.25" outlineLevel="3">
      <c r="A476" s="5" t="s">
        <v>163</v>
      </c>
      <c r="B476" s="6" t="s">
        <v>14</v>
      </c>
      <c r="C476" s="6" t="s">
        <v>280</v>
      </c>
      <c r="D476" s="6" t="s">
        <v>5</v>
      </c>
      <c r="E476" s="6"/>
      <c r="F476" s="41">
        <f aca="true" t="shared" si="139" ref="F476:H477">F477</f>
        <v>10582.9</v>
      </c>
      <c r="G476" s="41">
        <f t="shared" si="139"/>
        <v>10708.9</v>
      </c>
      <c r="H476" s="41">
        <f t="shared" si="139"/>
        <v>10708.9</v>
      </c>
      <c r="I476" s="120">
        <f t="shared" si="135"/>
        <v>101.19059993007589</v>
      </c>
      <c r="J476" s="61">
        <f t="shared" si="133"/>
        <v>100</v>
      </c>
      <c r="K476" s="71">
        <f aca="true" t="shared" si="140" ref="K476:Z476">K478</f>
        <v>0</v>
      </c>
      <c r="L476" s="41">
        <f t="shared" si="140"/>
        <v>0</v>
      </c>
      <c r="M476" s="41">
        <f t="shared" si="140"/>
        <v>0</v>
      </c>
      <c r="N476" s="41">
        <f t="shared" si="140"/>
        <v>0</v>
      </c>
      <c r="O476" s="41">
        <f t="shared" si="140"/>
        <v>0</v>
      </c>
      <c r="P476" s="41">
        <f t="shared" si="140"/>
        <v>0</v>
      </c>
      <c r="Q476" s="41">
        <f t="shared" si="140"/>
        <v>0</v>
      </c>
      <c r="R476" s="41">
        <f t="shared" si="140"/>
        <v>0</v>
      </c>
      <c r="S476" s="41">
        <f t="shared" si="140"/>
        <v>0</v>
      </c>
      <c r="T476" s="41">
        <f t="shared" si="140"/>
        <v>0</v>
      </c>
      <c r="U476" s="41">
        <f t="shared" si="140"/>
        <v>0</v>
      </c>
      <c r="V476" s="41">
        <f t="shared" si="140"/>
        <v>0</v>
      </c>
      <c r="W476" s="41">
        <f t="shared" si="140"/>
        <v>0</v>
      </c>
      <c r="X476" s="41">
        <f t="shared" si="140"/>
        <v>0</v>
      </c>
      <c r="Y476" s="41">
        <f t="shared" si="140"/>
        <v>0</v>
      </c>
      <c r="Z476" s="41">
        <f t="shared" si="140"/>
        <v>0</v>
      </c>
      <c r="AA476" s="73"/>
      <c r="AB476" s="121"/>
    </row>
    <row r="477" spans="1:28" s="17" customFormat="1" ht="15.75" outlineLevel="3">
      <c r="A477" s="62" t="s">
        <v>113</v>
      </c>
      <c r="B477" s="63" t="s">
        <v>14</v>
      </c>
      <c r="C477" s="63" t="s">
        <v>280</v>
      </c>
      <c r="D477" s="63" t="s">
        <v>114</v>
      </c>
      <c r="E477" s="63"/>
      <c r="F477" s="65">
        <f t="shared" si="139"/>
        <v>10582.9</v>
      </c>
      <c r="G477" s="65">
        <f t="shared" si="139"/>
        <v>10708.9</v>
      </c>
      <c r="H477" s="65">
        <f t="shared" si="139"/>
        <v>10708.9</v>
      </c>
      <c r="I477" s="120">
        <f t="shared" si="135"/>
        <v>101.19059993007589</v>
      </c>
      <c r="J477" s="61">
        <f t="shared" si="133"/>
        <v>100</v>
      </c>
      <c r="K477" s="97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82"/>
      <c r="AB477" s="121"/>
    </row>
    <row r="478" spans="1:28" s="17" customFormat="1" ht="78.75" outlineLevel="3">
      <c r="A478" s="27" t="s">
        <v>187</v>
      </c>
      <c r="B478" s="24" t="s">
        <v>14</v>
      </c>
      <c r="C478" s="24" t="s">
        <v>280</v>
      </c>
      <c r="D478" s="24" t="s">
        <v>82</v>
      </c>
      <c r="E478" s="24"/>
      <c r="F478" s="42">
        <v>10582.9</v>
      </c>
      <c r="G478" s="42">
        <v>10708.9</v>
      </c>
      <c r="H478" s="42">
        <v>10708.9</v>
      </c>
      <c r="I478" s="120">
        <f t="shared" si="135"/>
        <v>101.19059993007589</v>
      </c>
      <c r="J478" s="61">
        <f t="shared" si="133"/>
        <v>100</v>
      </c>
      <c r="K478" s="7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73"/>
      <c r="AB478" s="121"/>
    </row>
    <row r="479" spans="1:28" s="17" customFormat="1" ht="47.25" outlineLevel="3">
      <c r="A479" s="5" t="s">
        <v>373</v>
      </c>
      <c r="B479" s="6" t="s">
        <v>14</v>
      </c>
      <c r="C479" s="6" t="s">
        <v>374</v>
      </c>
      <c r="D479" s="6" t="s">
        <v>5</v>
      </c>
      <c r="E479" s="6"/>
      <c r="F479" s="41">
        <f>F480+F482</f>
        <v>1000</v>
      </c>
      <c r="G479" s="41">
        <f>G480+G482</f>
        <v>1654.71843</v>
      </c>
      <c r="H479" s="41">
        <f>H480+H482</f>
        <v>1654.7179999999998</v>
      </c>
      <c r="I479" s="120">
        <f t="shared" si="135"/>
        <v>165.4718</v>
      </c>
      <c r="J479" s="61">
        <f t="shared" si="133"/>
        <v>99.99997401370577</v>
      </c>
      <c r="K479" s="7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73"/>
      <c r="AB479" s="121"/>
    </row>
    <row r="480" spans="1:28" s="17" customFormat="1" ht="15.75" outlineLevel="3">
      <c r="A480" s="62" t="s">
        <v>113</v>
      </c>
      <c r="B480" s="63" t="s">
        <v>14</v>
      </c>
      <c r="C480" s="63" t="s">
        <v>374</v>
      </c>
      <c r="D480" s="63" t="s">
        <v>114</v>
      </c>
      <c r="E480" s="63"/>
      <c r="F480" s="65">
        <f>F481</f>
        <v>1000</v>
      </c>
      <c r="G480" s="65">
        <f>G481</f>
        <v>1654.71843</v>
      </c>
      <c r="H480" s="65">
        <f>H481</f>
        <v>1193.6</v>
      </c>
      <c r="I480" s="120">
        <f t="shared" si="135"/>
        <v>119.36</v>
      </c>
      <c r="J480" s="61">
        <f t="shared" si="133"/>
        <v>72.13311814022643</v>
      </c>
      <c r="K480" s="97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82"/>
      <c r="AB480" s="121"/>
    </row>
    <row r="481" spans="1:28" s="17" customFormat="1" ht="78.75" outlineLevel="3">
      <c r="A481" s="27" t="s">
        <v>187</v>
      </c>
      <c r="B481" s="24" t="s">
        <v>14</v>
      </c>
      <c r="C481" s="24" t="s">
        <v>374</v>
      </c>
      <c r="D481" s="24" t="s">
        <v>82</v>
      </c>
      <c r="E481" s="24"/>
      <c r="F481" s="42">
        <v>1000</v>
      </c>
      <c r="G481" s="42">
        <v>1654.71843</v>
      </c>
      <c r="H481" s="42">
        <v>1193.6</v>
      </c>
      <c r="I481" s="120">
        <f t="shared" si="135"/>
        <v>119.36</v>
      </c>
      <c r="J481" s="61">
        <f t="shared" si="133"/>
        <v>72.13311814022643</v>
      </c>
      <c r="K481" s="7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73"/>
      <c r="AB481" s="121"/>
    </row>
    <row r="482" spans="1:28" s="17" customFormat="1" ht="31.5" outlineLevel="3">
      <c r="A482" s="27" t="s">
        <v>465</v>
      </c>
      <c r="B482" s="24" t="s">
        <v>14</v>
      </c>
      <c r="C482" s="24" t="s">
        <v>374</v>
      </c>
      <c r="D482" s="24" t="s">
        <v>466</v>
      </c>
      <c r="E482" s="24"/>
      <c r="F482" s="42">
        <v>0</v>
      </c>
      <c r="G482" s="42">
        <v>0</v>
      </c>
      <c r="H482" s="42">
        <v>461.118</v>
      </c>
      <c r="I482" s="120" t="e">
        <f t="shared" si="135"/>
        <v>#DIV/0!</v>
      </c>
      <c r="J482" s="61"/>
      <c r="K482" s="7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73"/>
      <c r="AB482" s="121"/>
    </row>
    <row r="483" spans="1:28" s="17" customFormat="1" ht="47.25" outlineLevel="3">
      <c r="A483" s="5" t="s">
        <v>371</v>
      </c>
      <c r="B483" s="6" t="s">
        <v>14</v>
      </c>
      <c r="C483" s="6" t="s">
        <v>361</v>
      </c>
      <c r="D483" s="6" t="s">
        <v>5</v>
      </c>
      <c r="E483" s="6"/>
      <c r="F483" s="41">
        <f aca="true" t="shared" si="141" ref="F483:H484">F484</f>
        <v>146.09618</v>
      </c>
      <c r="G483" s="41">
        <f t="shared" si="141"/>
        <v>146.09618</v>
      </c>
      <c r="H483" s="41">
        <f t="shared" si="141"/>
        <v>146.096</v>
      </c>
      <c r="I483" s="120">
        <f t="shared" si="135"/>
        <v>99.99987679349316</v>
      </c>
      <c r="J483" s="61">
        <f aca="true" t="shared" si="142" ref="J483:J529">H483/G483*100</f>
        <v>99.99987679349316</v>
      </c>
      <c r="K483" s="7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73"/>
      <c r="AB483" s="121"/>
    </row>
    <row r="484" spans="1:28" s="17" customFormat="1" ht="15.75" outlineLevel="3">
      <c r="A484" s="62" t="s">
        <v>113</v>
      </c>
      <c r="B484" s="63" t="s">
        <v>14</v>
      </c>
      <c r="C484" s="63" t="s">
        <v>361</v>
      </c>
      <c r="D484" s="63" t="s">
        <v>114</v>
      </c>
      <c r="E484" s="63"/>
      <c r="F484" s="65">
        <f t="shared" si="141"/>
        <v>146.09618</v>
      </c>
      <c r="G484" s="65">
        <f t="shared" si="141"/>
        <v>146.09618</v>
      </c>
      <c r="H484" s="65">
        <f t="shared" si="141"/>
        <v>146.096</v>
      </c>
      <c r="I484" s="120">
        <f t="shared" si="135"/>
        <v>99.99987679349316</v>
      </c>
      <c r="J484" s="61">
        <f t="shared" si="142"/>
        <v>99.99987679349316</v>
      </c>
      <c r="K484" s="97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82"/>
      <c r="AB484" s="121"/>
    </row>
    <row r="485" spans="1:28" s="17" customFormat="1" ht="31.5" outlineLevel="3">
      <c r="A485" s="27" t="s">
        <v>83</v>
      </c>
      <c r="B485" s="24" t="s">
        <v>14</v>
      </c>
      <c r="C485" s="24" t="s">
        <v>361</v>
      </c>
      <c r="D485" s="24" t="s">
        <v>84</v>
      </c>
      <c r="E485" s="24"/>
      <c r="F485" s="42">
        <v>146.09618</v>
      </c>
      <c r="G485" s="42">
        <v>146.09618</v>
      </c>
      <c r="H485" s="42">
        <v>146.096</v>
      </c>
      <c r="I485" s="120">
        <f t="shared" si="135"/>
        <v>99.99987679349316</v>
      </c>
      <c r="J485" s="61">
        <f t="shared" si="142"/>
        <v>99.99987679349316</v>
      </c>
      <c r="K485" s="7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73"/>
      <c r="AB485" s="121"/>
    </row>
    <row r="486" spans="1:28" s="17" customFormat="1" ht="63" outlineLevel="3">
      <c r="A486" s="5" t="s">
        <v>399</v>
      </c>
      <c r="B486" s="6" t="s">
        <v>14</v>
      </c>
      <c r="C486" s="6" t="s">
        <v>398</v>
      </c>
      <c r="D486" s="6" t="s">
        <v>5</v>
      </c>
      <c r="E486" s="6"/>
      <c r="F486" s="41">
        <f aca="true" t="shared" si="143" ref="F486:H487">F487</f>
        <v>0</v>
      </c>
      <c r="G486" s="41">
        <f t="shared" si="143"/>
        <v>4.51844</v>
      </c>
      <c r="H486" s="41">
        <f t="shared" si="143"/>
        <v>4.518</v>
      </c>
      <c r="I486" s="120" t="e">
        <f t="shared" si="135"/>
        <v>#DIV/0!</v>
      </c>
      <c r="J486" s="61">
        <f t="shared" si="142"/>
        <v>99.99026212586645</v>
      </c>
      <c r="K486" s="7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73"/>
      <c r="AB486" s="121"/>
    </row>
    <row r="487" spans="1:28" s="17" customFormat="1" ht="15.75" outlineLevel="3">
      <c r="A487" s="62" t="s">
        <v>113</v>
      </c>
      <c r="B487" s="63" t="s">
        <v>14</v>
      </c>
      <c r="C487" s="63" t="s">
        <v>398</v>
      </c>
      <c r="D487" s="63" t="s">
        <v>114</v>
      </c>
      <c r="E487" s="63"/>
      <c r="F487" s="65">
        <f t="shared" si="143"/>
        <v>0</v>
      </c>
      <c r="G487" s="65">
        <f t="shared" si="143"/>
        <v>4.51844</v>
      </c>
      <c r="H487" s="65">
        <f t="shared" si="143"/>
        <v>4.518</v>
      </c>
      <c r="I487" s="120" t="e">
        <f t="shared" si="135"/>
        <v>#DIV/0!</v>
      </c>
      <c r="J487" s="61">
        <f t="shared" si="142"/>
        <v>99.99026212586645</v>
      </c>
      <c r="K487" s="97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82"/>
      <c r="AB487" s="121"/>
    </row>
    <row r="488" spans="1:28" s="17" customFormat="1" ht="31.5" outlineLevel="3">
      <c r="A488" s="27" t="s">
        <v>83</v>
      </c>
      <c r="B488" s="24" t="s">
        <v>14</v>
      </c>
      <c r="C488" s="24" t="s">
        <v>398</v>
      </c>
      <c r="D488" s="24" t="s">
        <v>84</v>
      </c>
      <c r="E488" s="24"/>
      <c r="F488" s="42">
        <v>0</v>
      </c>
      <c r="G488" s="42">
        <v>4.51844</v>
      </c>
      <c r="H488" s="42">
        <v>4.518</v>
      </c>
      <c r="I488" s="120" t="e">
        <f t="shared" si="135"/>
        <v>#DIV/0!</v>
      </c>
      <c r="J488" s="61">
        <f t="shared" si="142"/>
        <v>99.99026212586645</v>
      </c>
      <c r="K488" s="7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73"/>
      <c r="AB488" s="121"/>
    </row>
    <row r="489" spans="1:28" s="17" customFormat="1" ht="31.5" outlineLevel="3">
      <c r="A489" s="30" t="s">
        <v>401</v>
      </c>
      <c r="B489" s="14" t="s">
        <v>14</v>
      </c>
      <c r="C489" s="14" t="s">
        <v>400</v>
      </c>
      <c r="D489" s="14" t="s">
        <v>5</v>
      </c>
      <c r="E489" s="14"/>
      <c r="F489" s="40">
        <f aca="true" t="shared" si="144" ref="F489:H491">F490</f>
        <v>0</v>
      </c>
      <c r="G489" s="40">
        <f t="shared" si="144"/>
        <v>10</v>
      </c>
      <c r="H489" s="40">
        <f t="shared" si="144"/>
        <v>10</v>
      </c>
      <c r="I489" s="120" t="e">
        <f t="shared" si="135"/>
        <v>#DIV/0!</v>
      </c>
      <c r="J489" s="61">
        <f t="shared" si="142"/>
        <v>100</v>
      </c>
      <c r="K489" s="7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73"/>
      <c r="AB489" s="121"/>
    </row>
    <row r="490" spans="1:28" s="17" customFormat="1" ht="31.5" outlineLevel="3">
      <c r="A490" s="5" t="s">
        <v>402</v>
      </c>
      <c r="B490" s="6" t="s">
        <v>14</v>
      </c>
      <c r="C490" s="6" t="s">
        <v>445</v>
      </c>
      <c r="D490" s="6" t="s">
        <v>5</v>
      </c>
      <c r="E490" s="6"/>
      <c r="F490" s="41">
        <f t="shared" si="144"/>
        <v>0</v>
      </c>
      <c r="G490" s="41">
        <f t="shared" si="144"/>
        <v>10</v>
      </c>
      <c r="H490" s="41">
        <f t="shared" si="144"/>
        <v>10</v>
      </c>
      <c r="I490" s="120" t="e">
        <f t="shared" si="135"/>
        <v>#DIV/0!</v>
      </c>
      <c r="J490" s="61">
        <f t="shared" si="142"/>
        <v>100</v>
      </c>
      <c r="K490" s="7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73"/>
      <c r="AB490" s="121"/>
    </row>
    <row r="491" spans="1:28" s="17" customFormat="1" ht="15.75" outlineLevel="3">
      <c r="A491" s="62" t="s">
        <v>113</v>
      </c>
      <c r="B491" s="63" t="s">
        <v>14</v>
      </c>
      <c r="C491" s="63" t="s">
        <v>445</v>
      </c>
      <c r="D491" s="63" t="s">
        <v>91</v>
      </c>
      <c r="E491" s="63"/>
      <c r="F491" s="65">
        <f t="shared" si="144"/>
        <v>0</v>
      </c>
      <c r="G491" s="65">
        <f t="shared" si="144"/>
        <v>10</v>
      </c>
      <c r="H491" s="65">
        <f t="shared" si="144"/>
        <v>10</v>
      </c>
      <c r="I491" s="120" t="e">
        <f t="shared" si="135"/>
        <v>#DIV/0!</v>
      </c>
      <c r="J491" s="61">
        <f t="shared" si="142"/>
        <v>100</v>
      </c>
      <c r="K491" s="97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82"/>
      <c r="AB491" s="121"/>
    </row>
    <row r="492" spans="1:28" s="17" customFormat="1" ht="78.75" outlineLevel="3">
      <c r="A492" s="27" t="s">
        <v>187</v>
      </c>
      <c r="B492" s="24" t="s">
        <v>14</v>
      </c>
      <c r="C492" s="24" t="s">
        <v>445</v>
      </c>
      <c r="D492" s="24" t="s">
        <v>93</v>
      </c>
      <c r="E492" s="24"/>
      <c r="F492" s="42">
        <v>0</v>
      </c>
      <c r="G492" s="42">
        <v>10</v>
      </c>
      <c r="H492" s="42">
        <v>10</v>
      </c>
      <c r="I492" s="120" t="e">
        <f t="shared" si="135"/>
        <v>#DIV/0!</v>
      </c>
      <c r="J492" s="61">
        <f t="shared" si="142"/>
        <v>100</v>
      </c>
      <c r="K492" s="7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73"/>
      <c r="AB492" s="121"/>
    </row>
    <row r="493" spans="1:28" s="17" customFormat="1" ht="31.5" outlineLevel="3">
      <c r="A493" s="7" t="s">
        <v>212</v>
      </c>
      <c r="B493" s="8" t="s">
        <v>14</v>
      </c>
      <c r="C493" s="8" t="s">
        <v>281</v>
      </c>
      <c r="D493" s="8" t="s">
        <v>5</v>
      </c>
      <c r="E493" s="8"/>
      <c r="F493" s="39">
        <f aca="true" t="shared" si="145" ref="F493:H495">F494</f>
        <v>80</v>
      </c>
      <c r="G493" s="39">
        <f t="shared" si="145"/>
        <v>309.59849</v>
      </c>
      <c r="H493" s="39">
        <f t="shared" si="145"/>
        <v>309.598</v>
      </c>
      <c r="I493" s="120">
        <f t="shared" si="135"/>
        <v>386.9975</v>
      </c>
      <c r="J493" s="61">
        <f t="shared" si="142"/>
        <v>99.99984173049423</v>
      </c>
      <c r="K493" s="7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73"/>
      <c r="AB493" s="121"/>
    </row>
    <row r="494" spans="1:28" s="17" customFormat="1" ht="36" customHeight="1" outlineLevel="3">
      <c r="A494" s="36" t="s">
        <v>164</v>
      </c>
      <c r="B494" s="6" t="s">
        <v>14</v>
      </c>
      <c r="C494" s="6" t="s">
        <v>442</v>
      </c>
      <c r="D494" s="6" t="s">
        <v>5</v>
      </c>
      <c r="E494" s="6"/>
      <c r="F494" s="41">
        <f t="shared" si="145"/>
        <v>80</v>
      </c>
      <c r="G494" s="41">
        <f t="shared" si="145"/>
        <v>309.59849</v>
      </c>
      <c r="H494" s="41">
        <f t="shared" si="145"/>
        <v>309.598</v>
      </c>
      <c r="I494" s="120">
        <f t="shared" si="135"/>
        <v>386.9975</v>
      </c>
      <c r="J494" s="61">
        <f t="shared" si="142"/>
        <v>99.99984173049423</v>
      </c>
      <c r="K494" s="7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73"/>
      <c r="AB494" s="121"/>
    </row>
    <row r="495" spans="1:28" s="17" customFormat="1" ht="31.5" outlineLevel="3">
      <c r="A495" s="62" t="s">
        <v>90</v>
      </c>
      <c r="B495" s="63" t="s">
        <v>14</v>
      </c>
      <c r="C495" s="63" t="s">
        <v>442</v>
      </c>
      <c r="D495" s="63" t="s">
        <v>91</v>
      </c>
      <c r="E495" s="63"/>
      <c r="F495" s="65">
        <f t="shared" si="145"/>
        <v>80</v>
      </c>
      <c r="G495" s="65">
        <f t="shared" si="145"/>
        <v>309.59849</v>
      </c>
      <c r="H495" s="65">
        <f t="shared" si="145"/>
        <v>309.598</v>
      </c>
      <c r="I495" s="120">
        <f t="shared" si="135"/>
        <v>386.9975</v>
      </c>
      <c r="J495" s="61">
        <f t="shared" si="142"/>
        <v>99.99984173049423</v>
      </c>
      <c r="K495" s="97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  <c r="AA495" s="82"/>
      <c r="AB495" s="121"/>
    </row>
    <row r="496" spans="1:28" s="17" customFormat="1" ht="31.5" outlineLevel="3">
      <c r="A496" s="23" t="s">
        <v>92</v>
      </c>
      <c r="B496" s="24" t="s">
        <v>14</v>
      </c>
      <c r="C496" s="24" t="s">
        <v>442</v>
      </c>
      <c r="D496" s="24" t="s">
        <v>93</v>
      </c>
      <c r="E496" s="24"/>
      <c r="F496" s="42">
        <v>80</v>
      </c>
      <c r="G496" s="42">
        <v>309.59849</v>
      </c>
      <c r="H496" s="42">
        <v>309.598</v>
      </c>
      <c r="I496" s="120">
        <f t="shared" si="135"/>
        <v>386.9975</v>
      </c>
      <c r="J496" s="61">
        <f t="shared" si="142"/>
        <v>99.99984173049423</v>
      </c>
      <c r="K496" s="7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73"/>
      <c r="AB496" s="121"/>
    </row>
    <row r="497" spans="1:28" s="17" customFormat="1" ht="31.5" outlineLevel="3">
      <c r="A497" s="7" t="s">
        <v>375</v>
      </c>
      <c r="B497" s="8" t="s">
        <v>14</v>
      </c>
      <c r="C497" s="8" t="s">
        <v>282</v>
      </c>
      <c r="D497" s="8" t="s">
        <v>5</v>
      </c>
      <c r="E497" s="8"/>
      <c r="F497" s="39">
        <f aca="true" t="shared" si="146" ref="F497:H499">F498</f>
        <v>50</v>
      </c>
      <c r="G497" s="39">
        <f t="shared" si="146"/>
        <v>50</v>
      </c>
      <c r="H497" s="39">
        <f t="shared" si="146"/>
        <v>50</v>
      </c>
      <c r="I497" s="120">
        <f t="shared" si="135"/>
        <v>100</v>
      </c>
      <c r="J497" s="61">
        <f t="shared" si="142"/>
        <v>100</v>
      </c>
      <c r="K497" s="7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73"/>
      <c r="AB497" s="121"/>
    </row>
    <row r="498" spans="1:28" s="17" customFormat="1" ht="47.25" outlineLevel="3">
      <c r="A498" s="36" t="s">
        <v>165</v>
      </c>
      <c r="B498" s="6" t="s">
        <v>14</v>
      </c>
      <c r="C498" s="6" t="s">
        <v>443</v>
      </c>
      <c r="D498" s="6" t="s">
        <v>5</v>
      </c>
      <c r="E498" s="6"/>
      <c r="F498" s="41">
        <f t="shared" si="146"/>
        <v>50</v>
      </c>
      <c r="G498" s="41">
        <f t="shared" si="146"/>
        <v>50</v>
      </c>
      <c r="H498" s="41">
        <f t="shared" si="146"/>
        <v>50</v>
      </c>
      <c r="I498" s="120">
        <f t="shared" si="135"/>
        <v>100</v>
      </c>
      <c r="J498" s="61">
        <f t="shared" si="142"/>
        <v>100</v>
      </c>
      <c r="K498" s="7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73"/>
      <c r="AB498" s="121"/>
    </row>
    <row r="499" spans="1:28" s="17" customFormat="1" ht="31.5" outlineLevel="3">
      <c r="A499" s="62" t="s">
        <v>90</v>
      </c>
      <c r="B499" s="63" t="s">
        <v>14</v>
      </c>
      <c r="C499" s="63" t="s">
        <v>443</v>
      </c>
      <c r="D499" s="63" t="s">
        <v>91</v>
      </c>
      <c r="E499" s="63"/>
      <c r="F499" s="65">
        <f t="shared" si="146"/>
        <v>50</v>
      </c>
      <c r="G499" s="65">
        <f t="shared" si="146"/>
        <v>50</v>
      </c>
      <c r="H499" s="65">
        <f t="shared" si="146"/>
        <v>50</v>
      </c>
      <c r="I499" s="120">
        <f t="shared" si="135"/>
        <v>100</v>
      </c>
      <c r="J499" s="61">
        <f t="shared" si="142"/>
        <v>100</v>
      </c>
      <c r="K499" s="97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  <c r="AA499" s="82"/>
      <c r="AB499" s="121"/>
    </row>
    <row r="500" spans="1:28" s="17" customFormat="1" ht="31.5" outlineLevel="3">
      <c r="A500" s="23" t="s">
        <v>92</v>
      </c>
      <c r="B500" s="24" t="s">
        <v>14</v>
      </c>
      <c r="C500" s="24" t="s">
        <v>443</v>
      </c>
      <c r="D500" s="24" t="s">
        <v>93</v>
      </c>
      <c r="E500" s="24"/>
      <c r="F500" s="42">
        <v>50</v>
      </c>
      <c r="G500" s="42">
        <v>50</v>
      </c>
      <c r="H500" s="42">
        <v>50</v>
      </c>
      <c r="I500" s="120">
        <f t="shared" si="135"/>
        <v>100</v>
      </c>
      <c r="J500" s="61">
        <f t="shared" si="142"/>
        <v>100</v>
      </c>
      <c r="K500" s="7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73"/>
      <c r="AB500" s="121"/>
    </row>
    <row r="501" spans="1:28" s="17" customFormat="1" ht="17.25" customHeight="1" outlineLevel="6">
      <c r="A501" s="12" t="s">
        <v>51</v>
      </c>
      <c r="B501" s="13" t="s">
        <v>50</v>
      </c>
      <c r="C501" s="13" t="s">
        <v>230</v>
      </c>
      <c r="D501" s="13" t="s">
        <v>5</v>
      </c>
      <c r="E501" s="13"/>
      <c r="F501" s="38">
        <f>F502+F508+F531+F542</f>
        <v>31967.843</v>
      </c>
      <c r="G501" s="38">
        <f>G502+G508+G531+G542</f>
        <v>25035.51224</v>
      </c>
      <c r="H501" s="38">
        <f>H502+H508+H531+H542</f>
        <v>23677.8</v>
      </c>
      <c r="I501" s="120">
        <f t="shared" si="135"/>
        <v>74.06755594989627</v>
      </c>
      <c r="J501" s="61">
        <f t="shared" si="142"/>
        <v>94.5768545616944</v>
      </c>
      <c r="K501" s="66" t="e">
        <f aca="true" t="shared" si="147" ref="K501:Z501">K502+K508+K531</f>
        <v>#REF!</v>
      </c>
      <c r="L501" s="38" t="e">
        <f t="shared" si="147"/>
        <v>#REF!</v>
      </c>
      <c r="M501" s="38" t="e">
        <f t="shared" si="147"/>
        <v>#REF!</v>
      </c>
      <c r="N501" s="38" t="e">
        <f t="shared" si="147"/>
        <v>#REF!</v>
      </c>
      <c r="O501" s="38" t="e">
        <f t="shared" si="147"/>
        <v>#REF!</v>
      </c>
      <c r="P501" s="38" t="e">
        <f t="shared" si="147"/>
        <v>#REF!</v>
      </c>
      <c r="Q501" s="38" t="e">
        <f t="shared" si="147"/>
        <v>#REF!</v>
      </c>
      <c r="R501" s="38" t="e">
        <f t="shared" si="147"/>
        <v>#REF!</v>
      </c>
      <c r="S501" s="38" t="e">
        <f t="shared" si="147"/>
        <v>#REF!</v>
      </c>
      <c r="T501" s="38" t="e">
        <f t="shared" si="147"/>
        <v>#REF!</v>
      </c>
      <c r="U501" s="38" t="e">
        <f t="shared" si="147"/>
        <v>#REF!</v>
      </c>
      <c r="V501" s="38" t="e">
        <f t="shared" si="147"/>
        <v>#REF!</v>
      </c>
      <c r="W501" s="38" t="e">
        <f t="shared" si="147"/>
        <v>#REF!</v>
      </c>
      <c r="X501" s="38" t="e">
        <f t="shared" si="147"/>
        <v>#REF!</v>
      </c>
      <c r="Y501" s="38" t="e">
        <f t="shared" si="147"/>
        <v>#REF!</v>
      </c>
      <c r="Z501" s="38" t="e">
        <f t="shared" si="147"/>
        <v>#REF!</v>
      </c>
      <c r="AA501" s="73"/>
      <c r="AB501" s="121"/>
    </row>
    <row r="502" spans="1:28" s="17" customFormat="1" ht="15.75" outlineLevel="3">
      <c r="A502" s="32" t="s">
        <v>40</v>
      </c>
      <c r="B502" s="22" t="s">
        <v>15</v>
      </c>
      <c r="C502" s="22" t="s">
        <v>230</v>
      </c>
      <c r="D502" s="22" t="s">
        <v>5</v>
      </c>
      <c r="E502" s="22"/>
      <c r="F502" s="45">
        <f aca="true" t="shared" si="148" ref="F502:H506">F503</f>
        <v>732</v>
      </c>
      <c r="G502" s="45">
        <f t="shared" si="148"/>
        <v>776.8</v>
      </c>
      <c r="H502" s="45">
        <f t="shared" si="148"/>
        <v>776.78</v>
      </c>
      <c r="I502" s="120">
        <f t="shared" si="135"/>
        <v>106.1174863387978</v>
      </c>
      <c r="J502" s="61">
        <f t="shared" si="142"/>
        <v>99.99742533470649</v>
      </c>
      <c r="K502" s="70">
        <f aca="true" t="shared" si="149" ref="K502:Z502">K504</f>
        <v>0</v>
      </c>
      <c r="L502" s="39">
        <f t="shared" si="149"/>
        <v>0</v>
      </c>
      <c r="M502" s="39">
        <f t="shared" si="149"/>
        <v>0</v>
      </c>
      <c r="N502" s="39">
        <f t="shared" si="149"/>
        <v>0</v>
      </c>
      <c r="O502" s="39">
        <f t="shared" si="149"/>
        <v>0</v>
      </c>
      <c r="P502" s="39">
        <f t="shared" si="149"/>
        <v>0</v>
      </c>
      <c r="Q502" s="39">
        <f t="shared" si="149"/>
        <v>0</v>
      </c>
      <c r="R502" s="39">
        <f t="shared" si="149"/>
        <v>0</v>
      </c>
      <c r="S502" s="39">
        <f t="shared" si="149"/>
        <v>0</v>
      </c>
      <c r="T502" s="39">
        <f t="shared" si="149"/>
        <v>0</v>
      </c>
      <c r="U502" s="39">
        <f t="shared" si="149"/>
        <v>0</v>
      </c>
      <c r="V502" s="39">
        <f t="shared" si="149"/>
        <v>0</v>
      </c>
      <c r="W502" s="39">
        <f t="shared" si="149"/>
        <v>0</v>
      </c>
      <c r="X502" s="39">
        <f t="shared" si="149"/>
        <v>0</v>
      </c>
      <c r="Y502" s="39">
        <f t="shared" si="149"/>
        <v>0</v>
      </c>
      <c r="Z502" s="39">
        <f t="shared" si="149"/>
        <v>0</v>
      </c>
      <c r="AA502" s="73"/>
      <c r="AB502" s="121"/>
    </row>
    <row r="503" spans="1:28" s="17" customFormat="1" ht="47.25" outlineLevel="3">
      <c r="A503" s="15" t="s">
        <v>128</v>
      </c>
      <c r="B503" s="8" t="s">
        <v>15</v>
      </c>
      <c r="C503" s="8" t="s">
        <v>231</v>
      </c>
      <c r="D503" s="8" t="s">
        <v>5</v>
      </c>
      <c r="E503" s="8"/>
      <c r="F503" s="39">
        <f t="shared" si="148"/>
        <v>732</v>
      </c>
      <c r="G503" s="39">
        <f t="shared" si="148"/>
        <v>776.8</v>
      </c>
      <c r="H503" s="39">
        <f t="shared" si="148"/>
        <v>776.78</v>
      </c>
      <c r="I503" s="120">
        <f t="shared" si="135"/>
        <v>106.1174863387978</v>
      </c>
      <c r="J503" s="61">
        <f t="shared" si="142"/>
        <v>99.99742533470649</v>
      </c>
      <c r="K503" s="70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73"/>
      <c r="AB503" s="121"/>
    </row>
    <row r="504" spans="1:28" s="11" customFormat="1" ht="30.75" customHeight="1" outlineLevel="3">
      <c r="A504" s="15" t="s">
        <v>130</v>
      </c>
      <c r="B504" s="8" t="s">
        <v>15</v>
      </c>
      <c r="C504" s="8" t="s">
        <v>232</v>
      </c>
      <c r="D504" s="8" t="s">
        <v>5</v>
      </c>
      <c r="E504" s="8"/>
      <c r="F504" s="39">
        <f t="shared" si="148"/>
        <v>732</v>
      </c>
      <c r="G504" s="39">
        <f t="shared" si="148"/>
        <v>776.8</v>
      </c>
      <c r="H504" s="39">
        <f t="shared" si="148"/>
        <v>776.78</v>
      </c>
      <c r="I504" s="120">
        <f t="shared" si="135"/>
        <v>106.1174863387978</v>
      </c>
      <c r="J504" s="61">
        <f t="shared" si="142"/>
        <v>99.99742533470649</v>
      </c>
      <c r="K504" s="70">
        <f aca="true" t="shared" si="150" ref="K504:Z505">K505</f>
        <v>0</v>
      </c>
      <c r="L504" s="39">
        <f t="shared" si="150"/>
        <v>0</v>
      </c>
      <c r="M504" s="39">
        <f t="shared" si="150"/>
        <v>0</v>
      </c>
      <c r="N504" s="39">
        <f t="shared" si="150"/>
        <v>0</v>
      </c>
      <c r="O504" s="39">
        <f t="shared" si="150"/>
        <v>0</v>
      </c>
      <c r="P504" s="39">
        <f t="shared" si="150"/>
        <v>0</v>
      </c>
      <c r="Q504" s="39">
        <f t="shared" si="150"/>
        <v>0</v>
      </c>
      <c r="R504" s="39">
        <f t="shared" si="150"/>
        <v>0</v>
      </c>
      <c r="S504" s="39">
        <f t="shared" si="150"/>
        <v>0</v>
      </c>
      <c r="T504" s="39">
        <f t="shared" si="150"/>
        <v>0</v>
      </c>
      <c r="U504" s="39">
        <f t="shared" si="150"/>
        <v>0</v>
      </c>
      <c r="V504" s="39">
        <f t="shared" si="150"/>
        <v>0</v>
      </c>
      <c r="W504" s="39">
        <f t="shared" si="150"/>
        <v>0</v>
      </c>
      <c r="X504" s="39">
        <f t="shared" si="150"/>
        <v>0</v>
      </c>
      <c r="Y504" s="39">
        <f t="shared" si="150"/>
        <v>0</v>
      </c>
      <c r="Z504" s="39">
        <f t="shared" si="150"/>
        <v>0</v>
      </c>
      <c r="AA504" s="109"/>
      <c r="AB504" s="126"/>
    </row>
    <row r="505" spans="1:28" s="17" customFormat="1" ht="33" customHeight="1" outlineLevel="4">
      <c r="A505" s="25" t="s">
        <v>166</v>
      </c>
      <c r="B505" s="14" t="s">
        <v>15</v>
      </c>
      <c r="C505" s="14" t="s">
        <v>283</v>
      </c>
      <c r="D505" s="14" t="s">
        <v>5</v>
      </c>
      <c r="E505" s="14"/>
      <c r="F505" s="40">
        <f t="shared" si="148"/>
        <v>732</v>
      </c>
      <c r="G505" s="40">
        <f t="shared" si="148"/>
        <v>776.8</v>
      </c>
      <c r="H505" s="40">
        <f t="shared" si="148"/>
        <v>776.78</v>
      </c>
      <c r="I505" s="120">
        <f t="shared" si="135"/>
        <v>106.1174863387978</v>
      </c>
      <c r="J505" s="61">
        <f t="shared" si="142"/>
        <v>99.99742533470649</v>
      </c>
      <c r="K505" s="71">
        <f t="shared" si="150"/>
        <v>0</v>
      </c>
      <c r="L505" s="41">
        <f t="shared" si="150"/>
        <v>0</v>
      </c>
      <c r="M505" s="41">
        <f t="shared" si="150"/>
        <v>0</v>
      </c>
      <c r="N505" s="41">
        <f t="shared" si="150"/>
        <v>0</v>
      </c>
      <c r="O505" s="41">
        <f t="shared" si="150"/>
        <v>0</v>
      </c>
      <c r="P505" s="41">
        <f t="shared" si="150"/>
        <v>0</v>
      </c>
      <c r="Q505" s="41">
        <f t="shared" si="150"/>
        <v>0</v>
      </c>
      <c r="R505" s="41">
        <f t="shared" si="150"/>
        <v>0</v>
      </c>
      <c r="S505" s="41">
        <f t="shared" si="150"/>
        <v>0</v>
      </c>
      <c r="T505" s="41">
        <f t="shared" si="150"/>
        <v>0</v>
      </c>
      <c r="U505" s="41">
        <f t="shared" si="150"/>
        <v>0</v>
      </c>
      <c r="V505" s="41">
        <f t="shared" si="150"/>
        <v>0</v>
      </c>
      <c r="W505" s="41">
        <f t="shared" si="150"/>
        <v>0</v>
      </c>
      <c r="X505" s="41">
        <f t="shared" si="150"/>
        <v>0</v>
      </c>
      <c r="Y505" s="41">
        <f t="shared" si="150"/>
        <v>0</v>
      </c>
      <c r="Z505" s="41">
        <f t="shared" si="150"/>
        <v>0</v>
      </c>
      <c r="AA505" s="73"/>
      <c r="AB505" s="121"/>
    </row>
    <row r="506" spans="1:28" s="17" customFormat="1" ht="31.5" outlineLevel="5">
      <c r="A506" s="5" t="s">
        <v>119</v>
      </c>
      <c r="B506" s="6" t="s">
        <v>15</v>
      </c>
      <c r="C506" s="6" t="s">
        <v>283</v>
      </c>
      <c r="D506" s="6" t="s">
        <v>117</v>
      </c>
      <c r="E506" s="6"/>
      <c r="F506" s="41">
        <f t="shared" si="148"/>
        <v>732</v>
      </c>
      <c r="G506" s="41">
        <f t="shared" si="148"/>
        <v>776.8</v>
      </c>
      <c r="H506" s="41">
        <f t="shared" si="148"/>
        <v>776.78</v>
      </c>
      <c r="I506" s="120">
        <f t="shared" si="135"/>
        <v>106.1174863387978</v>
      </c>
      <c r="J506" s="61">
        <f t="shared" si="142"/>
        <v>99.99742533470649</v>
      </c>
      <c r="K506" s="7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73"/>
      <c r="AB506" s="121"/>
    </row>
    <row r="507" spans="1:28" s="17" customFormat="1" ht="31.5" outlineLevel="5">
      <c r="A507" s="23" t="s">
        <v>120</v>
      </c>
      <c r="B507" s="24" t="s">
        <v>15</v>
      </c>
      <c r="C507" s="24" t="s">
        <v>283</v>
      </c>
      <c r="D507" s="24" t="s">
        <v>118</v>
      </c>
      <c r="E507" s="24"/>
      <c r="F507" s="42">
        <v>732</v>
      </c>
      <c r="G507" s="42">
        <v>776.8</v>
      </c>
      <c r="H507" s="42">
        <v>776.78</v>
      </c>
      <c r="I507" s="120">
        <f t="shared" si="135"/>
        <v>106.1174863387978</v>
      </c>
      <c r="J507" s="61">
        <f t="shared" si="142"/>
        <v>99.99742533470649</v>
      </c>
      <c r="K507" s="7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73"/>
      <c r="AB507" s="121"/>
    </row>
    <row r="508" spans="1:28" s="17" customFormat="1" ht="15.75" outlineLevel="3">
      <c r="A508" s="32" t="s">
        <v>41</v>
      </c>
      <c r="B508" s="22" t="s">
        <v>16</v>
      </c>
      <c r="C508" s="22" t="s">
        <v>230</v>
      </c>
      <c r="D508" s="22" t="s">
        <v>5</v>
      </c>
      <c r="E508" s="22"/>
      <c r="F508" s="45">
        <f>F509</f>
        <v>5476.356</v>
      </c>
      <c r="G508" s="45">
        <f>G509</f>
        <v>5004.2928</v>
      </c>
      <c r="H508" s="45">
        <f>H509</f>
        <v>5602.200000000001</v>
      </c>
      <c r="I508" s="120">
        <f t="shared" si="135"/>
        <v>102.29795141148605</v>
      </c>
      <c r="J508" s="61">
        <f t="shared" si="142"/>
        <v>111.94788602297612</v>
      </c>
      <c r="K508" s="70" t="e">
        <f>#REF!</f>
        <v>#REF!</v>
      </c>
      <c r="L508" s="39" t="e">
        <f>#REF!</f>
        <v>#REF!</v>
      </c>
      <c r="M508" s="39" t="e">
        <f>#REF!</f>
        <v>#REF!</v>
      </c>
      <c r="N508" s="39" t="e">
        <f>#REF!</f>
        <v>#REF!</v>
      </c>
      <c r="O508" s="39" t="e">
        <f>#REF!</f>
        <v>#REF!</v>
      </c>
      <c r="P508" s="39" t="e">
        <f>#REF!</f>
        <v>#REF!</v>
      </c>
      <c r="Q508" s="39" t="e">
        <f>#REF!</f>
        <v>#REF!</v>
      </c>
      <c r="R508" s="39" t="e">
        <f>#REF!</f>
        <v>#REF!</v>
      </c>
      <c r="S508" s="39" t="e">
        <f>#REF!</f>
        <v>#REF!</v>
      </c>
      <c r="T508" s="39" t="e">
        <f>#REF!</f>
        <v>#REF!</v>
      </c>
      <c r="U508" s="39" t="e">
        <f>#REF!</f>
        <v>#REF!</v>
      </c>
      <c r="V508" s="39" t="e">
        <f>#REF!</f>
        <v>#REF!</v>
      </c>
      <c r="W508" s="39" t="e">
        <f>#REF!</f>
        <v>#REF!</v>
      </c>
      <c r="X508" s="39" t="e">
        <f>#REF!</f>
        <v>#REF!</v>
      </c>
      <c r="Y508" s="39" t="e">
        <f>#REF!</f>
        <v>#REF!</v>
      </c>
      <c r="Z508" s="39" t="e">
        <f>#REF!</f>
        <v>#REF!</v>
      </c>
      <c r="AA508" s="73"/>
      <c r="AB508" s="121"/>
    </row>
    <row r="509" spans="1:28" s="17" customFormat="1" ht="31.5" outlineLevel="3">
      <c r="A509" s="10" t="s">
        <v>137</v>
      </c>
      <c r="B509" s="8" t="s">
        <v>16</v>
      </c>
      <c r="C509" s="8" t="s">
        <v>230</v>
      </c>
      <c r="D509" s="8" t="s">
        <v>5</v>
      </c>
      <c r="E509" s="8"/>
      <c r="F509" s="39">
        <f>F510+F514</f>
        <v>5476.356</v>
      </c>
      <c r="G509" s="39">
        <f>G510+G514</f>
        <v>5004.2928</v>
      </c>
      <c r="H509" s="39">
        <f>H510+H514</f>
        <v>5602.200000000001</v>
      </c>
      <c r="I509" s="120">
        <f t="shared" si="135"/>
        <v>102.29795141148605</v>
      </c>
      <c r="J509" s="61">
        <f t="shared" si="142"/>
        <v>111.94788602297612</v>
      </c>
      <c r="K509" s="70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73"/>
      <c r="AB509" s="121"/>
    </row>
    <row r="510" spans="1:28" s="17" customFormat="1" ht="31.5" outlineLevel="5">
      <c r="A510" s="7" t="s">
        <v>213</v>
      </c>
      <c r="B510" s="8" t="s">
        <v>16</v>
      </c>
      <c r="C510" s="8" t="s">
        <v>284</v>
      </c>
      <c r="D510" s="8" t="s">
        <v>5</v>
      </c>
      <c r="E510" s="8"/>
      <c r="F510" s="39">
        <f aca="true" t="shared" si="151" ref="F510:H512">F511</f>
        <v>1388.296</v>
      </c>
      <c r="G510" s="39">
        <f t="shared" si="151"/>
        <v>1414.5768</v>
      </c>
      <c r="H510" s="39">
        <f t="shared" si="151"/>
        <v>1414.577</v>
      </c>
      <c r="I510" s="120">
        <f t="shared" si="135"/>
        <v>101.8930401009583</v>
      </c>
      <c r="J510" s="61">
        <f t="shared" si="142"/>
        <v>100.00001413850417</v>
      </c>
      <c r="K510" s="7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73"/>
      <c r="AB510" s="121"/>
    </row>
    <row r="511" spans="1:28" s="17" customFormat="1" ht="48.75" customHeight="1" outlineLevel="5">
      <c r="A511" s="30" t="s">
        <v>343</v>
      </c>
      <c r="B511" s="14" t="s">
        <v>16</v>
      </c>
      <c r="C511" s="14" t="s">
        <v>333</v>
      </c>
      <c r="D511" s="14" t="s">
        <v>5</v>
      </c>
      <c r="E511" s="14"/>
      <c r="F511" s="40">
        <f t="shared" si="151"/>
        <v>1388.296</v>
      </c>
      <c r="G511" s="40">
        <f t="shared" si="151"/>
        <v>1414.5768</v>
      </c>
      <c r="H511" s="40">
        <f t="shared" si="151"/>
        <v>1414.577</v>
      </c>
      <c r="I511" s="120">
        <f t="shared" si="135"/>
        <v>101.8930401009583</v>
      </c>
      <c r="J511" s="61">
        <f t="shared" si="142"/>
        <v>100.00001413850417</v>
      </c>
      <c r="K511" s="7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73"/>
      <c r="AB511" s="121"/>
    </row>
    <row r="512" spans="1:28" s="17" customFormat="1" ht="47.25" outlineLevel="5">
      <c r="A512" s="5" t="s">
        <v>100</v>
      </c>
      <c r="B512" s="6" t="s">
        <v>16</v>
      </c>
      <c r="C512" s="6" t="s">
        <v>333</v>
      </c>
      <c r="D512" s="6" t="s">
        <v>101</v>
      </c>
      <c r="E512" s="6"/>
      <c r="F512" s="41">
        <f t="shared" si="151"/>
        <v>1388.296</v>
      </c>
      <c r="G512" s="41">
        <f t="shared" si="151"/>
        <v>1414.5768</v>
      </c>
      <c r="H512" s="41">
        <f t="shared" si="151"/>
        <v>1414.577</v>
      </c>
      <c r="I512" s="120">
        <f t="shared" si="135"/>
        <v>101.8930401009583</v>
      </c>
      <c r="J512" s="61">
        <f t="shared" si="142"/>
        <v>100.00001413850417</v>
      </c>
      <c r="K512" s="7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73"/>
      <c r="AB512" s="121"/>
    </row>
    <row r="513" spans="1:28" s="17" customFormat="1" ht="31.5" outlineLevel="5">
      <c r="A513" s="23" t="s">
        <v>122</v>
      </c>
      <c r="B513" s="24" t="s">
        <v>16</v>
      </c>
      <c r="C513" s="24" t="s">
        <v>333</v>
      </c>
      <c r="D513" s="24" t="s">
        <v>121</v>
      </c>
      <c r="E513" s="24"/>
      <c r="F513" s="42">
        <v>1388.296</v>
      </c>
      <c r="G513" s="42">
        <v>1414.5768</v>
      </c>
      <c r="H513" s="42">
        <v>1414.577</v>
      </c>
      <c r="I513" s="120">
        <f t="shared" si="135"/>
        <v>101.8930401009583</v>
      </c>
      <c r="J513" s="61">
        <f t="shared" si="142"/>
        <v>100.00001413850417</v>
      </c>
      <c r="K513" s="7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73"/>
      <c r="AB513" s="121"/>
    </row>
    <row r="514" spans="1:28" s="17" customFormat="1" ht="15.75" outlineLevel="5">
      <c r="A514" s="31" t="s">
        <v>208</v>
      </c>
      <c r="B514" s="8" t="s">
        <v>16</v>
      </c>
      <c r="C514" s="8" t="s">
        <v>256</v>
      </c>
      <c r="D514" s="8" t="s">
        <v>5</v>
      </c>
      <c r="E514" s="8"/>
      <c r="F514" s="39">
        <f>F527+F515+F519+F523</f>
        <v>4088.06</v>
      </c>
      <c r="G514" s="39">
        <f>G527+G515+G519+G523</f>
        <v>3589.716</v>
      </c>
      <c r="H514" s="39">
        <f>H527+H515+H519+H523</f>
        <v>4187.6230000000005</v>
      </c>
      <c r="I514" s="120">
        <f t="shared" si="135"/>
        <v>102.43545838368323</v>
      </c>
      <c r="J514" s="61">
        <f t="shared" si="142"/>
        <v>116.65610872837853</v>
      </c>
      <c r="K514" s="7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73"/>
      <c r="AB514" s="121"/>
    </row>
    <row r="515" spans="1:28" s="17" customFormat="1" ht="19.5" customHeight="1" outlineLevel="5">
      <c r="A515" s="44" t="s">
        <v>152</v>
      </c>
      <c r="B515" s="14" t="s">
        <v>16</v>
      </c>
      <c r="C515" s="14" t="s">
        <v>263</v>
      </c>
      <c r="D515" s="14" t="s">
        <v>5</v>
      </c>
      <c r="E515" s="14"/>
      <c r="F515" s="40">
        <f aca="true" t="shared" si="152" ref="F515:H517">F516</f>
        <v>2200</v>
      </c>
      <c r="G515" s="40">
        <f t="shared" si="152"/>
        <v>2200</v>
      </c>
      <c r="H515" s="40">
        <f t="shared" si="152"/>
        <v>2933.931</v>
      </c>
      <c r="I515" s="120">
        <f t="shared" si="135"/>
        <v>133.3605</v>
      </c>
      <c r="J515" s="61">
        <f t="shared" si="142"/>
        <v>133.3605</v>
      </c>
      <c r="K515" s="7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73"/>
      <c r="AB515" s="121"/>
    </row>
    <row r="516" spans="1:28" s="17" customFormat="1" ht="94.5" outlineLevel="5">
      <c r="A516" s="28" t="s">
        <v>349</v>
      </c>
      <c r="B516" s="14" t="s">
        <v>16</v>
      </c>
      <c r="C516" s="14" t="s">
        <v>350</v>
      </c>
      <c r="D516" s="14" t="s">
        <v>5</v>
      </c>
      <c r="E516" s="14"/>
      <c r="F516" s="103">
        <f t="shared" si="152"/>
        <v>2200</v>
      </c>
      <c r="G516" s="103">
        <f t="shared" si="152"/>
        <v>2200</v>
      </c>
      <c r="H516" s="103">
        <f t="shared" si="152"/>
        <v>2933.931</v>
      </c>
      <c r="I516" s="120">
        <f t="shared" si="135"/>
        <v>133.3605</v>
      </c>
      <c r="J516" s="61">
        <f t="shared" si="142"/>
        <v>133.3605</v>
      </c>
      <c r="K516" s="7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73"/>
      <c r="AB516" s="121"/>
    </row>
    <row r="517" spans="1:28" s="17" customFormat="1" ht="15.75" outlineLevel="5">
      <c r="A517" s="5" t="s">
        <v>113</v>
      </c>
      <c r="B517" s="6" t="s">
        <v>16</v>
      </c>
      <c r="C517" s="6" t="s">
        <v>350</v>
      </c>
      <c r="D517" s="6" t="s">
        <v>114</v>
      </c>
      <c r="E517" s="6"/>
      <c r="F517" s="104">
        <f t="shared" si="152"/>
        <v>2200</v>
      </c>
      <c r="G517" s="104">
        <f t="shared" si="152"/>
        <v>2200</v>
      </c>
      <c r="H517" s="104">
        <f t="shared" si="152"/>
        <v>2933.931</v>
      </c>
      <c r="I517" s="120">
        <f t="shared" si="135"/>
        <v>133.3605</v>
      </c>
      <c r="J517" s="61">
        <f t="shared" si="142"/>
        <v>133.3605</v>
      </c>
      <c r="K517" s="7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73"/>
      <c r="AB517" s="121"/>
    </row>
    <row r="518" spans="1:28" s="17" customFormat="1" ht="31.5" outlineLevel="5">
      <c r="A518" s="27" t="s">
        <v>83</v>
      </c>
      <c r="B518" s="24" t="s">
        <v>16</v>
      </c>
      <c r="C518" s="24" t="s">
        <v>350</v>
      </c>
      <c r="D518" s="24" t="s">
        <v>84</v>
      </c>
      <c r="E518" s="24"/>
      <c r="F518" s="105">
        <v>2200</v>
      </c>
      <c r="G518" s="105">
        <v>2200</v>
      </c>
      <c r="H518" s="105">
        <v>2933.931</v>
      </c>
      <c r="I518" s="120">
        <f t="shared" si="135"/>
        <v>133.3605</v>
      </c>
      <c r="J518" s="61">
        <f t="shared" si="142"/>
        <v>133.3605</v>
      </c>
      <c r="K518" s="7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73"/>
      <c r="AB518" s="121"/>
    </row>
    <row r="519" spans="1:28" s="17" customFormat="1" ht="31.5" outlineLevel="5">
      <c r="A519" s="44" t="s">
        <v>148</v>
      </c>
      <c r="B519" s="14" t="s">
        <v>16</v>
      </c>
      <c r="C519" s="14" t="s">
        <v>257</v>
      </c>
      <c r="D519" s="14" t="s">
        <v>5</v>
      </c>
      <c r="E519" s="14"/>
      <c r="F519" s="40">
        <f aca="true" t="shared" si="153" ref="F519:H521">F520</f>
        <v>600</v>
      </c>
      <c r="G519" s="40">
        <f t="shared" si="153"/>
        <v>600</v>
      </c>
      <c r="H519" s="40">
        <f t="shared" si="153"/>
        <v>523.043</v>
      </c>
      <c r="I519" s="120">
        <f t="shared" si="135"/>
        <v>87.17383333333333</v>
      </c>
      <c r="J519" s="61">
        <f t="shared" si="142"/>
        <v>87.17383333333333</v>
      </c>
      <c r="K519" s="7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73"/>
      <c r="AB519" s="121"/>
    </row>
    <row r="520" spans="1:28" s="17" customFormat="1" ht="94.5" outlineLevel="5">
      <c r="A520" s="28" t="s">
        <v>349</v>
      </c>
      <c r="B520" s="14" t="s">
        <v>16</v>
      </c>
      <c r="C520" s="14" t="s">
        <v>378</v>
      </c>
      <c r="D520" s="14" t="s">
        <v>5</v>
      </c>
      <c r="E520" s="14"/>
      <c r="F520" s="103">
        <f t="shared" si="153"/>
        <v>600</v>
      </c>
      <c r="G520" s="103">
        <f t="shared" si="153"/>
        <v>600</v>
      </c>
      <c r="H520" s="103">
        <f t="shared" si="153"/>
        <v>523.043</v>
      </c>
      <c r="I520" s="120">
        <f t="shared" si="135"/>
        <v>87.17383333333333</v>
      </c>
      <c r="J520" s="61">
        <f t="shared" si="142"/>
        <v>87.17383333333333</v>
      </c>
      <c r="K520" s="7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73"/>
      <c r="AB520" s="121"/>
    </row>
    <row r="521" spans="1:28" s="17" customFormat="1" ht="15.75" outlineLevel="5">
      <c r="A521" s="5" t="s">
        <v>113</v>
      </c>
      <c r="B521" s="6" t="s">
        <v>16</v>
      </c>
      <c r="C521" s="6" t="s">
        <v>378</v>
      </c>
      <c r="D521" s="6" t="s">
        <v>114</v>
      </c>
      <c r="E521" s="6"/>
      <c r="F521" s="104">
        <f t="shared" si="153"/>
        <v>600</v>
      </c>
      <c r="G521" s="104">
        <f t="shared" si="153"/>
        <v>600</v>
      </c>
      <c r="H521" s="104">
        <f t="shared" si="153"/>
        <v>523.043</v>
      </c>
      <c r="I521" s="120">
        <f t="shared" si="135"/>
        <v>87.17383333333333</v>
      </c>
      <c r="J521" s="61">
        <f t="shared" si="142"/>
        <v>87.17383333333333</v>
      </c>
      <c r="K521" s="7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73"/>
      <c r="AB521" s="121"/>
    </row>
    <row r="522" spans="1:28" s="17" customFormat="1" ht="31.5" outlineLevel="5">
      <c r="A522" s="27" t="s">
        <v>83</v>
      </c>
      <c r="B522" s="24" t="s">
        <v>16</v>
      </c>
      <c r="C522" s="24" t="s">
        <v>378</v>
      </c>
      <c r="D522" s="24" t="s">
        <v>84</v>
      </c>
      <c r="E522" s="24"/>
      <c r="F522" s="105">
        <v>600</v>
      </c>
      <c r="G522" s="105">
        <v>600</v>
      </c>
      <c r="H522" s="105">
        <v>523.043</v>
      </c>
      <c r="I522" s="120">
        <f aca="true" t="shared" si="154" ref="I522:I585">H522/F522*100</f>
        <v>87.17383333333333</v>
      </c>
      <c r="J522" s="61">
        <f t="shared" si="142"/>
        <v>87.17383333333333</v>
      </c>
      <c r="K522" s="7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73"/>
      <c r="AB522" s="121"/>
    </row>
    <row r="523" spans="1:28" s="17" customFormat="1" ht="31.5" outlineLevel="5">
      <c r="A523" s="44" t="s">
        <v>176</v>
      </c>
      <c r="B523" s="14" t="s">
        <v>16</v>
      </c>
      <c r="C523" s="14" t="s">
        <v>266</v>
      </c>
      <c r="D523" s="14" t="s">
        <v>5</v>
      </c>
      <c r="E523" s="14"/>
      <c r="F523" s="40">
        <f aca="true" t="shared" si="155" ref="F523:H525">F524</f>
        <v>400</v>
      </c>
      <c r="G523" s="40">
        <f t="shared" si="155"/>
        <v>400</v>
      </c>
      <c r="H523" s="40">
        <f t="shared" si="155"/>
        <v>345.455</v>
      </c>
      <c r="I523" s="120">
        <f t="shared" si="154"/>
        <v>86.36375</v>
      </c>
      <c r="J523" s="61">
        <f t="shared" si="142"/>
        <v>86.36375</v>
      </c>
      <c r="K523" s="7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73"/>
      <c r="AB523" s="121"/>
    </row>
    <row r="524" spans="1:28" s="17" customFormat="1" ht="94.5" outlineLevel="5">
      <c r="A524" s="28" t="s">
        <v>349</v>
      </c>
      <c r="B524" s="14" t="s">
        <v>16</v>
      </c>
      <c r="C524" s="14" t="s">
        <v>446</v>
      </c>
      <c r="D524" s="14" t="s">
        <v>5</v>
      </c>
      <c r="E524" s="14"/>
      <c r="F524" s="103">
        <f t="shared" si="155"/>
        <v>400</v>
      </c>
      <c r="G524" s="103">
        <f t="shared" si="155"/>
        <v>400</v>
      </c>
      <c r="H524" s="103">
        <f t="shared" si="155"/>
        <v>345.455</v>
      </c>
      <c r="I524" s="120">
        <f t="shared" si="154"/>
        <v>86.36375</v>
      </c>
      <c r="J524" s="61">
        <f t="shared" si="142"/>
        <v>86.36375</v>
      </c>
      <c r="K524" s="7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73"/>
      <c r="AB524" s="121"/>
    </row>
    <row r="525" spans="1:28" s="17" customFormat="1" ht="15.75" outlineLevel="5">
      <c r="A525" s="5" t="s">
        <v>113</v>
      </c>
      <c r="B525" s="6" t="s">
        <v>16</v>
      </c>
      <c r="C525" s="6" t="s">
        <v>446</v>
      </c>
      <c r="D525" s="6" t="s">
        <v>114</v>
      </c>
      <c r="E525" s="6"/>
      <c r="F525" s="104">
        <f t="shared" si="155"/>
        <v>400</v>
      </c>
      <c r="G525" s="104">
        <f t="shared" si="155"/>
        <v>400</v>
      </c>
      <c r="H525" s="104">
        <f t="shared" si="155"/>
        <v>345.455</v>
      </c>
      <c r="I525" s="120">
        <f t="shared" si="154"/>
        <v>86.36375</v>
      </c>
      <c r="J525" s="61">
        <f t="shared" si="142"/>
        <v>86.36375</v>
      </c>
      <c r="K525" s="7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73"/>
      <c r="AB525" s="121"/>
    </row>
    <row r="526" spans="1:28" s="17" customFormat="1" ht="31.5" outlineLevel="5">
      <c r="A526" s="27" t="s">
        <v>83</v>
      </c>
      <c r="B526" s="24" t="s">
        <v>16</v>
      </c>
      <c r="C526" s="24" t="s">
        <v>446</v>
      </c>
      <c r="D526" s="24" t="s">
        <v>84</v>
      </c>
      <c r="E526" s="24"/>
      <c r="F526" s="105">
        <v>400</v>
      </c>
      <c r="G526" s="105">
        <v>400</v>
      </c>
      <c r="H526" s="105">
        <v>345.455</v>
      </c>
      <c r="I526" s="120">
        <f t="shared" si="154"/>
        <v>86.36375</v>
      </c>
      <c r="J526" s="61">
        <f t="shared" si="142"/>
        <v>86.36375</v>
      </c>
      <c r="K526" s="7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73"/>
      <c r="AB526" s="121"/>
    </row>
    <row r="527" spans="1:28" s="17" customFormat="1" ht="47.25" outlineLevel="5">
      <c r="A527" s="44" t="s">
        <v>158</v>
      </c>
      <c r="B527" s="14" t="s">
        <v>16</v>
      </c>
      <c r="C527" s="14" t="s">
        <v>274</v>
      </c>
      <c r="D527" s="14" t="s">
        <v>5</v>
      </c>
      <c r="E527" s="14"/>
      <c r="F527" s="40">
        <f>F528</f>
        <v>888.06</v>
      </c>
      <c r="G527" s="40">
        <f>G528</f>
        <v>389.716</v>
      </c>
      <c r="H527" s="40">
        <f>H528</f>
        <v>385.194</v>
      </c>
      <c r="I527" s="120">
        <f t="shared" si="154"/>
        <v>43.37477197486657</v>
      </c>
      <c r="J527" s="61">
        <f t="shared" si="142"/>
        <v>98.83966786069857</v>
      </c>
      <c r="K527" s="7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73"/>
      <c r="AB527" s="121"/>
    </row>
    <row r="528" spans="1:28" s="17" customFormat="1" ht="31.5" outlineLevel="5">
      <c r="A528" s="5" t="s">
        <v>119</v>
      </c>
      <c r="B528" s="6" t="s">
        <v>16</v>
      </c>
      <c r="C528" s="6" t="s">
        <v>273</v>
      </c>
      <c r="D528" s="6" t="s">
        <v>117</v>
      </c>
      <c r="E528" s="6"/>
      <c r="F528" s="41">
        <f>F529+F530</f>
        <v>888.06</v>
      </c>
      <c r="G528" s="41">
        <f>G529+G530</f>
        <v>389.716</v>
      </c>
      <c r="H528" s="41">
        <f>H529+H530</f>
        <v>385.194</v>
      </c>
      <c r="I528" s="120">
        <f t="shared" si="154"/>
        <v>43.37477197486657</v>
      </c>
      <c r="J528" s="61">
        <f t="shared" si="142"/>
        <v>98.83966786069857</v>
      </c>
      <c r="K528" s="7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73"/>
      <c r="AB528" s="121"/>
    </row>
    <row r="529" spans="1:28" s="17" customFormat="1" ht="31.5" outlineLevel="5">
      <c r="A529" s="23" t="s">
        <v>120</v>
      </c>
      <c r="B529" s="24" t="s">
        <v>16</v>
      </c>
      <c r="C529" s="24" t="s">
        <v>273</v>
      </c>
      <c r="D529" s="24" t="s">
        <v>118</v>
      </c>
      <c r="E529" s="24"/>
      <c r="F529" s="42">
        <v>888.06</v>
      </c>
      <c r="G529" s="42">
        <v>389.716</v>
      </c>
      <c r="H529" s="42">
        <v>340.194</v>
      </c>
      <c r="I529" s="120">
        <f t="shared" si="154"/>
        <v>38.30754678737924</v>
      </c>
      <c r="J529" s="61">
        <f t="shared" si="142"/>
        <v>87.2927978322676</v>
      </c>
      <c r="K529" s="7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73"/>
      <c r="AB529" s="121"/>
    </row>
    <row r="530" spans="1:28" s="17" customFormat="1" ht="47.25" outlineLevel="5">
      <c r="A530" s="23" t="s">
        <v>410</v>
      </c>
      <c r="B530" s="24" t="s">
        <v>16</v>
      </c>
      <c r="C530" s="24" t="s">
        <v>414</v>
      </c>
      <c r="D530" s="24" t="s">
        <v>409</v>
      </c>
      <c r="E530" s="24"/>
      <c r="F530" s="42">
        <v>0</v>
      </c>
      <c r="G530" s="42">
        <v>0</v>
      </c>
      <c r="H530" s="42">
        <v>45</v>
      </c>
      <c r="I530" s="120" t="e">
        <f t="shared" si="154"/>
        <v>#DIV/0!</v>
      </c>
      <c r="J530" s="61"/>
      <c r="K530" s="7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73"/>
      <c r="AB530" s="121"/>
    </row>
    <row r="531" spans="1:28" s="17" customFormat="1" ht="15.75" outlineLevel="5">
      <c r="A531" s="32" t="s">
        <v>46</v>
      </c>
      <c r="B531" s="22" t="s">
        <v>23</v>
      </c>
      <c r="C531" s="22" t="s">
        <v>230</v>
      </c>
      <c r="D531" s="22" t="s">
        <v>5</v>
      </c>
      <c r="E531" s="22"/>
      <c r="F531" s="45">
        <f>F532+F537</f>
        <v>25659.487</v>
      </c>
      <c r="G531" s="45">
        <f>G532+G537</f>
        <v>19215.05258</v>
      </c>
      <c r="H531" s="45">
        <f>H532+H537</f>
        <v>17259.453</v>
      </c>
      <c r="I531" s="120">
        <f t="shared" si="154"/>
        <v>67.26343749584706</v>
      </c>
      <c r="J531" s="61">
        <f aca="true" t="shared" si="156" ref="J531:J562">H531/G531*100</f>
        <v>89.8225645136382</v>
      </c>
      <c r="K531" s="70">
        <f aca="true" t="shared" si="157" ref="K531:Z531">K533</f>
        <v>0</v>
      </c>
      <c r="L531" s="39">
        <f t="shared" si="157"/>
        <v>0</v>
      </c>
      <c r="M531" s="39">
        <f t="shared" si="157"/>
        <v>0</v>
      </c>
      <c r="N531" s="39">
        <f t="shared" si="157"/>
        <v>0</v>
      </c>
      <c r="O531" s="39">
        <f t="shared" si="157"/>
        <v>0</v>
      </c>
      <c r="P531" s="39">
        <f t="shared" si="157"/>
        <v>0</v>
      </c>
      <c r="Q531" s="39">
        <f t="shared" si="157"/>
        <v>0</v>
      </c>
      <c r="R531" s="39">
        <f t="shared" si="157"/>
        <v>0</v>
      </c>
      <c r="S531" s="39">
        <f t="shared" si="157"/>
        <v>0</v>
      </c>
      <c r="T531" s="39">
        <f t="shared" si="157"/>
        <v>0</v>
      </c>
      <c r="U531" s="39">
        <f t="shared" si="157"/>
        <v>0</v>
      </c>
      <c r="V531" s="39">
        <f t="shared" si="157"/>
        <v>0</v>
      </c>
      <c r="W531" s="39">
        <f t="shared" si="157"/>
        <v>0</v>
      </c>
      <c r="X531" s="39">
        <f t="shared" si="157"/>
        <v>0</v>
      </c>
      <c r="Y531" s="39">
        <f t="shared" si="157"/>
        <v>0</v>
      </c>
      <c r="Z531" s="39">
        <f t="shared" si="157"/>
        <v>0</v>
      </c>
      <c r="AA531" s="73"/>
      <c r="AB531" s="121"/>
    </row>
    <row r="532" spans="1:28" s="17" customFormat="1" ht="47.25" outlineLevel="5">
      <c r="A532" s="15" t="s">
        <v>128</v>
      </c>
      <c r="B532" s="8" t="s">
        <v>23</v>
      </c>
      <c r="C532" s="8" t="s">
        <v>231</v>
      </c>
      <c r="D532" s="8" t="s">
        <v>5</v>
      </c>
      <c r="E532" s="8"/>
      <c r="F532" s="39">
        <f aca="true" t="shared" si="158" ref="F532:H535">F533</f>
        <v>4845</v>
      </c>
      <c r="G532" s="39">
        <f t="shared" si="158"/>
        <v>4845</v>
      </c>
      <c r="H532" s="39">
        <f t="shared" si="158"/>
        <v>4002.51</v>
      </c>
      <c r="I532" s="120">
        <f t="shared" si="154"/>
        <v>82.61114551083591</v>
      </c>
      <c r="J532" s="61">
        <f t="shared" si="156"/>
        <v>82.61114551083591</v>
      </c>
      <c r="K532" s="70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73"/>
      <c r="AB532" s="121"/>
    </row>
    <row r="533" spans="1:28" s="17" customFormat="1" ht="47.25" outlineLevel="5">
      <c r="A533" s="15" t="s">
        <v>130</v>
      </c>
      <c r="B533" s="8" t="s">
        <v>23</v>
      </c>
      <c r="C533" s="8" t="s">
        <v>232</v>
      </c>
      <c r="D533" s="8" t="s">
        <v>5</v>
      </c>
      <c r="E533" s="8"/>
      <c r="F533" s="39">
        <f t="shared" si="158"/>
        <v>4845</v>
      </c>
      <c r="G533" s="39">
        <f t="shared" si="158"/>
        <v>4845</v>
      </c>
      <c r="H533" s="39">
        <f t="shared" si="158"/>
        <v>4002.51</v>
      </c>
      <c r="I533" s="120">
        <f t="shared" si="154"/>
        <v>82.61114551083591</v>
      </c>
      <c r="J533" s="61">
        <f t="shared" si="156"/>
        <v>82.61114551083591</v>
      </c>
      <c r="K533" s="70">
        <f aca="true" t="shared" si="159" ref="K533:Z534">K534</f>
        <v>0</v>
      </c>
      <c r="L533" s="39">
        <f t="shared" si="159"/>
        <v>0</v>
      </c>
      <c r="M533" s="39">
        <f t="shared" si="159"/>
        <v>0</v>
      </c>
      <c r="N533" s="39">
        <f t="shared" si="159"/>
        <v>0</v>
      </c>
      <c r="O533" s="39">
        <f t="shared" si="159"/>
        <v>0</v>
      </c>
      <c r="P533" s="39">
        <f t="shared" si="159"/>
        <v>0</v>
      </c>
      <c r="Q533" s="39">
        <f t="shared" si="159"/>
        <v>0</v>
      </c>
      <c r="R533" s="39">
        <f t="shared" si="159"/>
        <v>0</v>
      </c>
      <c r="S533" s="39">
        <f t="shared" si="159"/>
        <v>0</v>
      </c>
      <c r="T533" s="39">
        <f t="shared" si="159"/>
        <v>0</v>
      </c>
      <c r="U533" s="39">
        <f t="shared" si="159"/>
        <v>0</v>
      </c>
      <c r="V533" s="39">
        <f t="shared" si="159"/>
        <v>0</v>
      </c>
      <c r="W533" s="39">
        <f t="shared" si="159"/>
        <v>0</v>
      </c>
      <c r="X533" s="39">
        <f t="shared" si="159"/>
        <v>0</v>
      </c>
      <c r="Y533" s="39">
        <f t="shared" si="159"/>
        <v>0</v>
      </c>
      <c r="Z533" s="39">
        <f t="shared" si="159"/>
        <v>0</v>
      </c>
      <c r="AA533" s="73"/>
      <c r="AB533" s="121"/>
    </row>
    <row r="534" spans="1:28" s="17" customFormat="1" ht="78.75" outlineLevel="5">
      <c r="A534" s="30" t="s">
        <v>167</v>
      </c>
      <c r="B534" s="14" t="s">
        <v>23</v>
      </c>
      <c r="C534" s="14" t="s">
        <v>285</v>
      </c>
      <c r="D534" s="14" t="s">
        <v>5</v>
      </c>
      <c r="E534" s="14"/>
      <c r="F534" s="40">
        <f t="shared" si="158"/>
        <v>4845</v>
      </c>
      <c r="G534" s="40">
        <f t="shared" si="158"/>
        <v>4845</v>
      </c>
      <c r="H534" s="40">
        <f t="shared" si="158"/>
        <v>4002.51</v>
      </c>
      <c r="I534" s="120">
        <f t="shared" si="154"/>
        <v>82.61114551083591</v>
      </c>
      <c r="J534" s="61">
        <f t="shared" si="156"/>
        <v>82.61114551083591</v>
      </c>
      <c r="K534" s="71">
        <f t="shared" si="159"/>
        <v>0</v>
      </c>
      <c r="L534" s="41">
        <f t="shared" si="159"/>
        <v>0</v>
      </c>
      <c r="M534" s="41">
        <f t="shared" si="159"/>
        <v>0</v>
      </c>
      <c r="N534" s="41">
        <f t="shared" si="159"/>
        <v>0</v>
      </c>
      <c r="O534" s="41">
        <f t="shared" si="159"/>
        <v>0</v>
      </c>
      <c r="P534" s="41">
        <f t="shared" si="159"/>
        <v>0</v>
      </c>
      <c r="Q534" s="41">
        <f t="shared" si="159"/>
        <v>0</v>
      </c>
      <c r="R534" s="41">
        <f t="shared" si="159"/>
        <v>0</v>
      </c>
      <c r="S534" s="41">
        <f t="shared" si="159"/>
        <v>0</v>
      </c>
      <c r="T534" s="41">
        <f t="shared" si="159"/>
        <v>0</v>
      </c>
      <c r="U534" s="41">
        <f t="shared" si="159"/>
        <v>0</v>
      </c>
      <c r="V534" s="41">
        <f t="shared" si="159"/>
        <v>0</v>
      </c>
      <c r="W534" s="41">
        <f t="shared" si="159"/>
        <v>0</v>
      </c>
      <c r="X534" s="41">
        <f t="shared" si="159"/>
        <v>0</v>
      </c>
      <c r="Y534" s="41">
        <f t="shared" si="159"/>
        <v>0</v>
      </c>
      <c r="Z534" s="41">
        <f t="shared" si="159"/>
        <v>0</v>
      </c>
      <c r="AA534" s="73"/>
      <c r="AB534" s="121"/>
    </row>
    <row r="535" spans="1:28" s="17" customFormat="1" ht="31.5" outlineLevel="5">
      <c r="A535" s="5" t="s">
        <v>119</v>
      </c>
      <c r="B535" s="6" t="s">
        <v>23</v>
      </c>
      <c r="C535" s="6" t="s">
        <v>285</v>
      </c>
      <c r="D535" s="6" t="s">
        <v>117</v>
      </c>
      <c r="E535" s="6"/>
      <c r="F535" s="41">
        <f t="shared" si="158"/>
        <v>4845</v>
      </c>
      <c r="G535" s="41">
        <f t="shared" si="158"/>
        <v>4845</v>
      </c>
      <c r="H535" s="41">
        <f t="shared" si="158"/>
        <v>4002.51</v>
      </c>
      <c r="I535" s="120">
        <f t="shared" si="154"/>
        <v>82.61114551083591</v>
      </c>
      <c r="J535" s="61">
        <f t="shared" si="156"/>
        <v>82.61114551083591</v>
      </c>
      <c r="K535" s="7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73"/>
      <c r="AB535" s="121"/>
    </row>
    <row r="536" spans="1:28" s="17" customFormat="1" ht="31.5" outlineLevel="5">
      <c r="A536" s="23" t="s">
        <v>120</v>
      </c>
      <c r="B536" s="24" t="s">
        <v>23</v>
      </c>
      <c r="C536" s="24" t="s">
        <v>285</v>
      </c>
      <c r="D536" s="24" t="s">
        <v>118</v>
      </c>
      <c r="E536" s="24"/>
      <c r="F536" s="42">
        <v>4845</v>
      </c>
      <c r="G536" s="42">
        <v>4845</v>
      </c>
      <c r="H536" s="42">
        <v>4002.51</v>
      </c>
      <c r="I536" s="120">
        <f t="shared" si="154"/>
        <v>82.61114551083591</v>
      </c>
      <c r="J536" s="61">
        <f t="shared" si="156"/>
        <v>82.61114551083591</v>
      </c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0"/>
      <c r="W536" s="110"/>
      <c r="X536" s="110"/>
      <c r="Y536" s="110"/>
      <c r="Z536" s="110"/>
      <c r="AA536" s="73"/>
      <c r="AB536" s="121"/>
    </row>
    <row r="537" spans="1:28" s="17" customFormat="1" ht="31.5" outlineLevel="5">
      <c r="A537" s="10" t="s">
        <v>137</v>
      </c>
      <c r="B537" s="8" t="s">
        <v>23</v>
      </c>
      <c r="C537" s="8" t="s">
        <v>230</v>
      </c>
      <c r="D537" s="8" t="s">
        <v>5</v>
      </c>
      <c r="E537" s="8"/>
      <c r="F537" s="39">
        <f aca="true" t="shared" si="160" ref="F537:H540">F538</f>
        <v>20814.487</v>
      </c>
      <c r="G537" s="39">
        <f t="shared" si="160"/>
        <v>14370.05258</v>
      </c>
      <c r="H537" s="39">
        <f t="shared" si="160"/>
        <v>13256.943</v>
      </c>
      <c r="I537" s="120">
        <f t="shared" si="154"/>
        <v>63.69094275539915</v>
      </c>
      <c r="J537" s="61">
        <f t="shared" si="156"/>
        <v>92.25396306796256</v>
      </c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  <c r="W537" s="110"/>
      <c r="X537" s="110"/>
      <c r="Y537" s="110"/>
      <c r="Z537" s="110"/>
      <c r="AA537" s="73"/>
      <c r="AB537" s="121"/>
    </row>
    <row r="538" spans="1:28" s="17" customFormat="1" ht="47.25" outlineLevel="5">
      <c r="A538" s="7" t="s">
        <v>346</v>
      </c>
      <c r="B538" s="8" t="s">
        <v>23</v>
      </c>
      <c r="C538" s="8" t="s">
        <v>325</v>
      </c>
      <c r="D538" s="8" t="s">
        <v>5</v>
      </c>
      <c r="E538" s="8"/>
      <c r="F538" s="39">
        <f t="shared" si="160"/>
        <v>20814.487</v>
      </c>
      <c r="G538" s="39">
        <f t="shared" si="160"/>
        <v>14370.05258</v>
      </c>
      <c r="H538" s="39">
        <f t="shared" si="160"/>
        <v>13256.943</v>
      </c>
      <c r="I538" s="120">
        <f t="shared" si="154"/>
        <v>63.69094275539915</v>
      </c>
      <c r="J538" s="61">
        <f t="shared" si="156"/>
        <v>92.25396306796256</v>
      </c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/>
      <c r="Y538" s="110"/>
      <c r="Z538" s="110"/>
      <c r="AA538" s="73"/>
      <c r="AB538" s="121"/>
    </row>
    <row r="539" spans="1:28" s="17" customFormat="1" ht="78.75" outlineLevel="5">
      <c r="A539" s="30" t="s">
        <v>368</v>
      </c>
      <c r="B539" s="14" t="s">
        <v>23</v>
      </c>
      <c r="C539" s="14" t="s">
        <v>386</v>
      </c>
      <c r="D539" s="14" t="s">
        <v>5</v>
      </c>
      <c r="E539" s="14"/>
      <c r="F539" s="40">
        <f t="shared" si="160"/>
        <v>20814.487</v>
      </c>
      <c r="G539" s="40">
        <f t="shared" si="160"/>
        <v>14370.05258</v>
      </c>
      <c r="H539" s="40">
        <f t="shared" si="160"/>
        <v>13256.943</v>
      </c>
      <c r="I539" s="120">
        <f t="shared" si="154"/>
        <v>63.69094275539915</v>
      </c>
      <c r="J539" s="61">
        <f t="shared" si="156"/>
        <v>92.25396306796256</v>
      </c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110"/>
      <c r="X539" s="110"/>
      <c r="Y539" s="110"/>
      <c r="Z539" s="110"/>
      <c r="AA539" s="73"/>
      <c r="AB539" s="121"/>
    </row>
    <row r="540" spans="1:28" s="17" customFormat="1" ht="15.75" outlineLevel="5">
      <c r="A540" s="5" t="s">
        <v>317</v>
      </c>
      <c r="B540" s="6" t="s">
        <v>23</v>
      </c>
      <c r="C540" s="6" t="s">
        <v>386</v>
      </c>
      <c r="D540" s="6" t="s">
        <v>316</v>
      </c>
      <c r="E540" s="6"/>
      <c r="F540" s="41">
        <f t="shared" si="160"/>
        <v>20814.487</v>
      </c>
      <c r="G540" s="41">
        <f t="shared" si="160"/>
        <v>14370.05258</v>
      </c>
      <c r="H540" s="41">
        <f t="shared" si="160"/>
        <v>13256.943</v>
      </c>
      <c r="I540" s="120">
        <f t="shared" si="154"/>
        <v>63.69094275539915</v>
      </c>
      <c r="J540" s="61">
        <f t="shared" si="156"/>
        <v>92.25396306796256</v>
      </c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  <c r="W540" s="110"/>
      <c r="X540" s="110"/>
      <c r="Y540" s="110"/>
      <c r="Z540" s="110"/>
      <c r="AA540" s="73"/>
      <c r="AB540" s="121"/>
    </row>
    <row r="541" spans="1:28" s="17" customFormat="1" ht="33.75" customHeight="1" outlineLevel="5">
      <c r="A541" s="23" t="s">
        <v>318</v>
      </c>
      <c r="B541" s="24" t="s">
        <v>23</v>
      </c>
      <c r="C541" s="24" t="s">
        <v>386</v>
      </c>
      <c r="D541" s="24" t="s">
        <v>315</v>
      </c>
      <c r="E541" s="24"/>
      <c r="F541" s="42">
        <v>20814.487</v>
      </c>
      <c r="G541" s="42">
        <v>14370.05258</v>
      </c>
      <c r="H541" s="42">
        <v>13256.943</v>
      </c>
      <c r="I541" s="120">
        <f t="shared" si="154"/>
        <v>63.69094275539915</v>
      </c>
      <c r="J541" s="61">
        <f t="shared" si="156"/>
        <v>92.25396306796256</v>
      </c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  <c r="W541" s="110"/>
      <c r="X541" s="110"/>
      <c r="Y541" s="110"/>
      <c r="Z541" s="110"/>
      <c r="AA541" s="73"/>
      <c r="AB541" s="121"/>
    </row>
    <row r="542" spans="1:28" s="17" customFormat="1" ht="31.5" outlineLevel="5">
      <c r="A542" s="32" t="s">
        <v>168</v>
      </c>
      <c r="B542" s="22" t="s">
        <v>169</v>
      </c>
      <c r="C542" s="22" t="s">
        <v>230</v>
      </c>
      <c r="D542" s="22" t="s">
        <v>5</v>
      </c>
      <c r="E542" s="22"/>
      <c r="F542" s="45">
        <f aca="true" t="shared" si="161" ref="F542:H545">F543</f>
        <v>100</v>
      </c>
      <c r="G542" s="45">
        <f t="shared" si="161"/>
        <v>39.36686</v>
      </c>
      <c r="H542" s="45">
        <f t="shared" si="161"/>
        <v>39.367</v>
      </c>
      <c r="I542" s="120">
        <f t="shared" si="154"/>
        <v>39.367</v>
      </c>
      <c r="J542" s="61">
        <f t="shared" si="156"/>
        <v>100.00035562907479</v>
      </c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  <c r="Z542" s="110"/>
      <c r="AA542" s="73"/>
      <c r="AB542" s="121"/>
    </row>
    <row r="543" spans="1:28" s="17" customFormat="1" ht="31.5" outlineLevel="5">
      <c r="A543" s="10" t="s">
        <v>311</v>
      </c>
      <c r="B543" s="8" t="s">
        <v>169</v>
      </c>
      <c r="C543" s="8" t="s">
        <v>286</v>
      </c>
      <c r="D543" s="8" t="s">
        <v>5</v>
      </c>
      <c r="E543" s="8"/>
      <c r="F543" s="39">
        <f t="shared" si="161"/>
        <v>100</v>
      </c>
      <c r="G543" s="39">
        <f t="shared" si="161"/>
        <v>39.36686</v>
      </c>
      <c r="H543" s="39">
        <f t="shared" si="161"/>
        <v>39.367</v>
      </c>
      <c r="I543" s="120">
        <f t="shared" si="154"/>
        <v>39.367</v>
      </c>
      <c r="J543" s="61">
        <f t="shared" si="156"/>
        <v>100.00035562907479</v>
      </c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  <c r="Z543" s="110"/>
      <c r="AA543" s="73"/>
      <c r="AB543" s="121"/>
    </row>
    <row r="544" spans="1:28" s="17" customFormat="1" ht="33" customHeight="1" outlineLevel="5">
      <c r="A544" s="30" t="s">
        <v>171</v>
      </c>
      <c r="B544" s="14" t="s">
        <v>169</v>
      </c>
      <c r="C544" s="14" t="s">
        <v>447</v>
      </c>
      <c r="D544" s="14" t="s">
        <v>5</v>
      </c>
      <c r="E544" s="14"/>
      <c r="F544" s="40">
        <f t="shared" si="161"/>
        <v>100</v>
      </c>
      <c r="G544" s="40">
        <f t="shared" si="161"/>
        <v>39.36686</v>
      </c>
      <c r="H544" s="40">
        <f t="shared" si="161"/>
        <v>39.367</v>
      </c>
      <c r="I544" s="120">
        <f t="shared" si="154"/>
        <v>39.367</v>
      </c>
      <c r="J544" s="61">
        <f t="shared" si="156"/>
        <v>100.00035562907479</v>
      </c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0"/>
      <c r="W544" s="110"/>
      <c r="X544" s="110"/>
      <c r="Y544" s="110"/>
      <c r="Z544" s="110"/>
      <c r="AA544" s="73"/>
      <c r="AB544" s="121"/>
    </row>
    <row r="545" spans="1:28" s="17" customFormat="1" ht="31.5" outlineLevel="5">
      <c r="A545" s="5" t="s">
        <v>90</v>
      </c>
      <c r="B545" s="6" t="s">
        <v>170</v>
      </c>
      <c r="C545" s="6" t="s">
        <v>447</v>
      </c>
      <c r="D545" s="6" t="s">
        <v>91</v>
      </c>
      <c r="E545" s="6"/>
      <c r="F545" s="41">
        <f t="shared" si="161"/>
        <v>100</v>
      </c>
      <c r="G545" s="41">
        <f t="shared" si="161"/>
        <v>39.36686</v>
      </c>
      <c r="H545" s="41">
        <f t="shared" si="161"/>
        <v>39.367</v>
      </c>
      <c r="I545" s="120">
        <f t="shared" si="154"/>
        <v>39.367</v>
      </c>
      <c r="J545" s="61">
        <f t="shared" si="156"/>
        <v>100.00035562907479</v>
      </c>
      <c r="K545" s="11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  <c r="V545" s="110"/>
      <c r="W545" s="110"/>
      <c r="X545" s="110"/>
      <c r="Y545" s="110"/>
      <c r="Z545" s="110"/>
      <c r="AA545" s="73"/>
      <c r="AB545" s="121"/>
    </row>
    <row r="546" spans="1:28" s="17" customFormat="1" ht="31.5" outlineLevel="5">
      <c r="A546" s="23" t="s">
        <v>92</v>
      </c>
      <c r="B546" s="24" t="s">
        <v>169</v>
      </c>
      <c r="C546" s="24" t="s">
        <v>447</v>
      </c>
      <c r="D546" s="24" t="s">
        <v>93</v>
      </c>
      <c r="E546" s="24"/>
      <c r="F546" s="42">
        <v>100</v>
      </c>
      <c r="G546" s="42">
        <v>39.36686</v>
      </c>
      <c r="H546" s="42">
        <v>39.367</v>
      </c>
      <c r="I546" s="120">
        <f t="shared" si="154"/>
        <v>39.367</v>
      </c>
      <c r="J546" s="61">
        <f t="shared" si="156"/>
        <v>100.00035562907479</v>
      </c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/>
      <c r="Y546" s="110"/>
      <c r="Z546" s="110"/>
      <c r="AA546" s="73"/>
      <c r="AB546" s="121"/>
    </row>
    <row r="547" spans="1:28" s="17" customFormat="1" ht="18.75" outlineLevel="5">
      <c r="A547" s="12" t="s">
        <v>75</v>
      </c>
      <c r="B547" s="13" t="s">
        <v>49</v>
      </c>
      <c r="C547" s="13" t="s">
        <v>230</v>
      </c>
      <c r="D547" s="13" t="s">
        <v>5</v>
      </c>
      <c r="E547" s="13"/>
      <c r="F547" s="38">
        <f>F548+F556</f>
        <v>2300</v>
      </c>
      <c r="G547" s="38">
        <f>G548+G556</f>
        <v>8564.02894</v>
      </c>
      <c r="H547" s="38">
        <f>H548+H556</f>
        <v>7765.037</v>
      </c>
      <c r="I547" s="120">
        <f t="shared" si="154"/>
        <v>337.6103043478261</v>
      </c>
      <c r="J547" s="61">
        <f t="shared" si="156"/>
        <v>90.670373190028</v>
      </c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  <c r="Z547" s="110"/>
      <c r="AA547" s="73"/>
      <c r="AB547" s="121"/>
    </row>
    <row r="548" spans="1:28" s="17" customFormat="1" ht="15.75" outlineLevel="5">
      <c r="A548" s="7" t="s">
        <v>39</v>
      </c>
      <c r="B548" s="8" t="s">
        <v>17</v>
      </c>
      <c r="C548" s="8" t="s">
        <v>230</v>
      </c>
      <c r="D548" s="8" t="s">
        <v>5</v>
      </c>
      <c r="E548" s="8"/>
      <c r="F548" s="39">
        <f aca="true" t="shared" si="162" ref="F548:H549">F549</f>
        <v>300</v>
      </c>
      <c r="G548" s="39">
        <f t="shared" si="162"/>
        <v>972</v>
      </c>
      <c r="H548" s="39">
        <f t="shared" si="162"/>
        <v>972</v>
      </c>
      <c r="I548" s="120">
        <f t="shared" si="154"/>
        <v>324</v>
      </c>
      <c r="J548" s="61">
        <f t="shared" si="156"/>
        <v>100</v>
      </c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  <c r="Z548" s="110"/>
      <c r="AA548" s="73"/>
      <c r="AB548" s="121"/>
    </row>
    <row r="549" spans="1:28" s="17" customFormat="1" ht="31.5" outlineLevel="5">
      <c r="A549" s="29" t="s">
        <v>214</v>
      </c>
      <c r="B549" s="14" t="s">
        <v>17</v>
      </c>
      <c r="C549" s="14" t="s">
        <v>287</v>
      </c>
      <c r="D549" s="14" t="s">
        <v>5</v>
      </c>
      <c r="E549" s="14"/>
      <c r="F549" s="40">
        <f t="shared" si="162"/>
        <v>300</v>
      </c>
      <c r="G549" s="40">
        <f t="shared" si="162"/>
        <v>972</v>
      </c>
      <c r="H549" s="40">
        <f t="shared" si="162"/>
        <v>972</v>
      </c>
      <c r="I549" s="120">
        <f t="shared" si="154"/>
        <v>324</v>
      </c>
      <c r="J549" s="61">
        <f t="shared" si="156"/>
        <v>100</v>
      </c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10"/>
      <c r="X549" s="110"/>
      <c r="Y549" s="110"/>
      <c r="Z549" s="110"/>
      <c r="AA549" s="73"/>
      <c r="AB549" s="121"/>
    </row>
    <row r="550" spans="1:28" s="17" customFormat="1" ht="36" customHeight="1" outlineLevel="5">
      <c r="A550" s="30" t="s">
        <v>172</v>
      </c>
      <c r="B550" s="14" t="s">
        <v>17</v>
      </c>
      <c r="C550" s="14" t="s">
        <v>448</v>
      </c>
      <c r="D550" s="14" t="s">
        <v>5</v>
      </c>
      <c r="E550" s="14"/>
      <c r="F550" s="40">
        <f>F551+F552+F554</f>
        <v>300</v>
      </c>
      <c r="G550" s="40">
        <f>G551+G552+G554</f>
        <v>972</v>
      </c>
      <c r="H550" s="40">
        <f>H551+H552+H554</f>
        <v>972</v>
      </c>
      <c r="I550" s="120">
        <f t="shared" si="154"/>
        <v>324</v>
      </c>
      <c r="J550" s="61">
        <f t="shared" si="156"/>
        <v>100</v>
      </c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110"/>
      <c r="X550" s="110"/>
      <c r="Y550" s="110"/>
      <c r="Z550" s="110"/>
      <c r="AA550" s="73"/>
      <c r="AB550" s="121"/>
    </row>
    <row r="551" spans="1:28" s="17" customFormat="1" ht="22.5" customHeight="1" outlineLevel="5">
      <c r="A551" s="47" t="s">
        <v>298</v>
      </c>
      <c r="B551" s="46" t="s">
        <v>17</v>
      </c>
      <c r="C551" s="46" t="s">
        <v>448</v>
      </c>
      <c r="D551" s="46" t="s">
        <v>299</v>
      </c>
      <c r="E551" s="46"/>
      <c r="F551" s="48">
        <v>30</v>
      </c>
      <c r="G551" s="48">
        <v>71</v>
      </c>
      <c r="H551" s="48">
        <v>71</v>
      </c>
      <c r="I551" s="120">
        <f t="shared" si="154"/>
        <v>236.66666666666666</v>
      </c>
      <c r="J551" s="61">
        <f t="shared" si="156"/>
        <v>100</v>
      </c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  <c r="W551" s="110"/>
      <c r="X551" s="110"/>
      <c r="Y551" s="110"/>
      <c r="Z551" s="110"/>
      <c r="AA551" s="73"/>
      <c r="AB551" s="121"/>
    </row>
    <row r="552" spans="1:28" s="17" customFormat="1" ht="31.5" outlineLevel="5">
      <c r="A552" s="5" t="s">
        <v>90</v>
      </c>
      <c r="B552" s="6" t="s">
        <v>17</v>
      </c>
      <c r="C552" s="6" t="s">
        <v>448</v>
      </c>
      <c r="D552" s="6" t="s">
        <v>91</v>
      </c>
      <c r="E552" s="6"/>
      <c r="F552" s="41">
        <f>F553</f>
        <v>270</v>
      </c>
      <c r="G552" s="41">
        <f>G553</f>
        <v>831</v>
      </c>
      <c r="H552" s="41">
        <f>H553</f>
        <v>831</v>
      </c>
      <c r="I552" s="120">
        <f t="shared" si="154"/>
        <v>307.77777777777777</v>
      </c>
      <c r="J552" s="61">
        <f t="shared" si="156"/>
        <v>100</v>
      </c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  <c r="W552" s="110"/>
      <c r="X552" s="110"/>
      <c r="Y552" s="110"/>
      <c r="Z552" s="110"/>
      <c r="AA552" s="73"/>
      <c r="AB552" s="121"/>
    </row>
    <row r="553" spans="1:28" s="17" customFormat="1" ht="31.5" outlineLevel="5">
      <c r="A553" s="23" t="s">
        <v>92</v>
      </c>
      <c r="B553" s="24" t="s">
        <v>17</v>
      </c>
      <c r="C553" s="24" t="s">
        <v>448</v>
      </c>
      <c r="D553" s="24" t="s">
        <v>93</v>
      </c>
      <c r="E553" s="24"/>
      <c r="F553" s="42">
        <v>270</v>
      </c>
      <c r="G553" s="42">
        <v>831</v>
      </c>
      <c r="H553" s="42">
        <v>831</v>
      </c>
      <c r="I553" s="120">
        <f t="shared" si="154"/>
        <v>307.77777777777777</v>
      </c>
      <c r="J553" s="61">
        <f t="shared" si="156"/>
        <v>100</v>
      </c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  <c r="Z553" s="110"/>
      <c r="AA553" s="73"/>
      <c r="AB553" s="121"/>
    </row>
    <row r="554" spans="1:28" s="17" customFormat="1" ht="15.75" outlineLevel="5">
      <c r="A554" s="5" t="s">
        <v>317</v>
      </c>
      <c r="B554" s="6" t="s">
        <v>17</v>
      </c>
      <c r="C554" s="6" t="s">
        <v>448</v>
      </c>
      <c r="D554" s="6" t="s">
        <v>316</v>
      </c>
      <c r="E554" s="6"/>
      <c r="F554" s="41">
        <f>F555</f>
        <v>0</v>
      </c>
      <c r="G554" s="41">
        <f>G555</f>
        <v>70</v>
      </c>
      <c r="H554" s="41">
        <f>H555</f>
        <v>70</v>
      </c>
      <c r="I554" s="120" t="e">
        <f t="shared" si="154"/>
        <v>#DIV/0!</v>
      </c>
      <c r="J554" s="61">
        <f t="shared" si="156"/>
        <v>100</v>
      </c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  <c r="W554" s="110"/>
      <c r="X554" s="110"/>
      <c r="Y554" s="110"/>
      <c r="Z554" s="110"/>
      <c r="AA554" s="73"/>
      <c r="AB554" s="121"/>
    </row>
    <row r="555" spans="1:28" s="17" customFormat="1" ht="63" outlineLevel="5">
      <c r="A555" s="23" t="s">
        <v>318</v>
      </c>
      <c r="B555" s="24" t="s">
        <v>17</v>
      </c>
      <c r="C555" s="24" t="s">
        <v>448</v>
      </c>
      <c r="D555" s="24" t="s">
        <v>315</v>
      </c>
      <c r="E555" s="24"/>
      <c r="F555" s="42">
        <v>0</v>
      </c>
      <c r="G555" s="42">
        <v>70</v>
      </c>
      <c r="H555" s="42">
        <v>70</v>
      </c>
      <c r="I555" s="120" t="e">
        <f t="shared" si="154"/>
        <v>#DIV/0!</v>
      </c>
      <c r="J555" s="61">
        <f t="shared" si="156"/>
        <v>100</v>
      </c>
      <c r="K555" s="110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  <c r="V555" s="110"/>
      <c r="W555" s="110"/>
      <c r="X555" s="110"/>
      <c r="Y555" s="110"/>
      <c r="Z555" s="110"/>
      <c r="AA555" s="73"/>
      <c r="AB555" s="121"/>
    </row>
    <row r="556" spans="1:28" s="17" customFormat="1" ht="15.75" outlineLevel="5">
      <c r="A556" s="7" t="s">
        <v>370</v>
      </c>
      <c r="B556" s="8" t="s">
        <v>369</v>
      </c>
      <c r="C556" s="8" t="s">
        <v>230</v>
      </c>
      <c r="D556" s="8" t="s">
        <v>5</v>
      </c>
      <c r="E556" s="8"/>
      <c r="F556" s="39">
        <f>F557</f>
        <v>2000</v>
      </c>
      <c r="G556" s="39">
        <f>G557</f>
        <v>7592.02894</v>
      </c>
      <c r="H556" s="39">
        <f>H557</f>
        <v>6793.037</v>
      </c>
      <c r="I556" s="120">
        <f t="shared" si="154"/>
        <v>339.65185</v>
      </c>
      <c r="J556" s="61">
        <f t="shared" si="156"/>
        <v>89.47591024330316</v>
      </c>
      <c r="K556" s="110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  <c r="V556" s="110"/>
      <c r="W556" s="110"/>
      <c r="X556" s="110"/>
      <c r="Y556" s="110"/>
      <c r="Z556" s="110"/>
      <c r="AA556" s="73"/>
      <c r="AB556" s="121"/>
    </row>
    <row r="557" spans="1:28" s="17" customFormat="1" ht="31.5" outlineLevel="5">
      <c r="A557" s="29" t="s">
        <v>214</v>
      </c>
      <c r="B557" s="14" t="s">
        <v>369</v>
      </c>
      <c r="C557" s="14" t="s">
        <v>287</v>
      </c>
      <c r="D557" s="14" t="s">
        <v>5</v>
      </c>
      <c r="E557" s="14"/>
      <c r="F557" s="40">
        <f>F558+F566+F569+F563</f>
        <v>2000</v>
      </c>
      <c r="G557" s="40">
        <f>G558+G566+G569+G563</f>
        <v>7592.02894</v>
      </c>
      <c r="H557" s="40">
        <f>H558+H566+H569+H563</f>
        <v>6793.037</v>
      </c>
      <c r="I557" s="120">
        <f t="shared" si="154"/>
        <v>339.65185</v>
      </c>
      <c r="J557" s="61">
        <f t="shared" si="156"/>
        <v>89.47591024330316</v>
      </c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  <c r="W557" s="110"/>
      <c r="X557" s="110"/>
      <c r="Y557" s="110"/>
      <c r="Z557" s="110"/>
      <c r="AA557" s="73"/>
      <c r="AB557" s="121"/>
    </row>
    <row r="558" spans="1:28" s="17" customFormat="1" ht="63" outlineLevel="5">
      <c r="A558" s="30" t="s">
        <v>172</v>
      </c>
      <c r="B558" s="14" t="s">
        <v>369</v>
      </c>
      <c r="C558" s="14" t="s">
        <v>448</v>
      </c>
      <c r="D558" s="14" t="s">
        <v>5</v>
      </c>
      <c r="E558" s="14"/>
      <c r="F558" s="40">
        <f>F559+F561</f>
        <v>0</v>
      </c>
      <c r="G558" s="40">
        <f>G559+G561</f>
        <v>1495.83637</v>
      </c>
      <c r="H558" s="40">
        <f>H559+H561</f>
        <v>821.399</v>
      </c>
      <c r="I558" s="120" t="e">
        <f t="shared" si="154"/>
        <v>#DIV/0!</v>
      </c>
      <c r="J558" s="61">
        <f t="shared" si="156"/>
        <v>54.91235648990137</v>
      </c>
      <c r="K558" s="11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  <c r="V558" s="110"/>
      <c r="W558" s="110"/>
      <c r="X558" s="110"/>
      <c r="Y558" s="110"/>
      <c r="Z558" s="110"/>
      <c r="AA558" s="73"/>
      <c r="AB558" s="121"/>
    </row>
    <row r="559" spans="1:28" s="17" customFormat="1" ht="31.5" outlineLevel="5">
      <c r="A559" s="5" t="s">
        <v>90</v>
      </c>
      <c r="B559" s="6" t="s">
        <v>369</v>
      </c>
      <c r="C559" s="6" t="s">
        <v>448</v>
      </c>
      <c r="D559" s="6" t="s">
        <v>91</v>
      </c>
      <c r="E559" s="6"/>
      <c r="F559" s="41">
        <f>F560</f>
        <v>0</v>
      </c>
      <c r="G559" s="41">
        <f>G560</f>
        <v>790.83</v>
      </c>
      <c r="H559" s="41">
        <f>H560</f>
        <v>790.83</v>
      </c>
      <c r="I559" s="120" t="e">
        <f t="shared" si="154"/>
        <v>#DIV/0!</v>
      </c>
      <c r="J559" s="61">
        <f t="shared" si="156"/>
        <v>100</v>
      </c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  <c r="W559" s="110"/>
      <c r="X559" s="110"/>
      <c r="Y559" s="110"/>
      <c r="Z559" s="110"/>
      <c r="AA559" s="73"/>
      <c r="AB559" s="121"/>
    </row>
    <row r="560" spans="1:28" s="17" customFormat="1" ht="31.5" outlineLevel="5">
      <c r="A560" s="23" t="s">
        <v>92</v>
      </c>
      <c r="B560" s="24" t="s">
        <v>369</v>
      </c>
      <c r="C560" s="24" t="s">
        <v>448</v>
      </c>
      <c r="D560" s="24" t="s">
        <v>93</v>
      </c>
      <c r="E560" s="24"/>
      <c r="F560" s="42">
        <v>0</v>
      </c>
      <c r="G560" s="42">
        <v>790.83</v>
      </c>
      <c r="H560" s="42">
        <v>790.83</v>
      </c>
      <c r="I560" s="120" t="e">
        <f t="shared" si="154"/>
        <v>#DIV/0!</v>
      </c>
      <c r="J560" s="61">
        <f t="shared" si="156"/>
        <v>100</v>
      </c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0"/>
      <c r="Z560" s="110"/>
      <c r="AA560" s="73"/>
      <c r="AB560" s="121"/>
    </row>
    <row r="561" spans="1:28" s="17" customFormat="1" ht="15.75" outlineLevel="5">
      <c r="A561" s="5" t="s">
        <v>317</v>
      </c>
      <c r="B561" s="6" t="s">
        <v>369</v>
      </c>
      <c r="C561" s="6" t="s">
        <v>448</v>
      </c>
      <c r="D561" s="6" t="s">
        <v>316</v>
      </c>
      <c r="E561" s="6"/>
      <c r="F561" s="41">
        <f>F562</f>
        <v>0</v>
      </c>
      <c r="G561" s="41">
        <f>G562</f>
        <v>705.00637</v>
      </c>
      <c r="H561" s="41">
        <f>H562</f>
        <v>30.569</v>
      </c>
      <c r="I561" s="120" t="e">
        <f t="shared" si="154"/>
        <v>#DIV/0!</v>
      </c>
      <c r="J561" s="61">
        <f t="shared" si="156"/>
        <v>4.335989191133124</v>
      </c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110"/>
      <c r="X561" s="110"/>
      <c r="Y561" s="110"/>
      <c r="Z561" s="110"/>
      <c r="AA561" s="73"/>
      <c r="AB561" s="121"/>
    </row>
    <row r="562" spans="1:28" s="17" customFormat="1" ht="63" outlineLevel="5">
      <c r="A562" s="23" t="s">
        <v>318</v>
      </c>
      <c r="B562" s="24" t="s">
        <v>369</v>
      </c>
      <c r="C562" s="24" t="s">
        <v>448</v>
      </c>
      <c r="D562" s="24" t="s">
        <v>315</v>
      </c>
      <c r="E562" s="24"/>
      <c r="F562" s="42">
        <v>0</v>
      </c>
      <c r="G562" s="42">
        <v>705.00637</v>
      </c>
      <c r="H562" s="42">
        <v>30.569</v>
      </c>
      <c r="I562" s="120" t="e">
        <f t="shared" si="154"/>
        <v>#DIV/0!</v>
      </c>
      <c r="J562" s="61">
        <f t="shared" si="156"/>
        <v>4.335989191133124</v>
      </c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  <c r="W562" s="110"/>
      <c r="X562" s="110"/>
      <c r="Y562" s="110"/>
      <c r="Z562" s="110"/>
      <c r="AA562" s="73"/>
      <c r="AB562" s="121"/>
    </row>
    <row r="563" spans="1:28" s="17" customFormat="1" ht="33.75" customHeight="1" outlineLevel="5">
      <c r="A563" s="30" t="s">
        <v>449</v>
      </c>
      <c r="B563" s="14" t="s">
        <v>369</v>
      </c>
      <c r="C563" s="14" t="s">
        <v>413</v>
      </c>
      <c r="D563" s="14" t="s">
        <v>5</v>
      </c>
      <c r="E563" s="14"/>
      <c r="F563" s="40">
        <f aca="true" t="shared" si="163" ref="F563:H564">F564</f>
        <v>0</v>
      </c>
      <c r="G563" s="40">
        <f t="shared" si="163"/>
        <v>3113.875</v>
      </c>
      <c r="H563" s="40">
        <f t="shared" si="163"/>
        <v>2989.32</v>
      </c>
      <c r="I563" s="120" t="e">
        <f t="shared" si="154"/>
        <v>#DIV/0!</v>
      </c>
      <c r="J563" s="61">
        <f aca="true" t="shared" si="164" ref="J563:J594">H563/G563*100</f>
        <v>96.00000000000001</v>
      </c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  <c r="W563" s="110"/>
      <c r="X563" s="110"/>
      <c r="Y563" s="110"/>
      <c r="Z563" s="110"/>
      <c r="AA563" s="73"/>
      <c r="AB563" s="121"/>
    </row>
    <row r="564" spans="1:28" s="17" customFormat="1" ht="31.5" outlineLevel="5">
      <c r="A564" s="5" t="s">
        <v>90</v>
      </c>
      <c r="B564" s="6" t="s">
        <v>369</v>
      </c>
      <c r="C564" s="6" t="s">
        <v>413</v>
      </c>
      <c r="D564" s="6" t="s">
        <v>91</v>
      </c>
      <c r="E564" s="6"/>
      <c r="F564" s="41">
        <f t="shared" si="163"/>
        <v>0</v>
      </c>
      <c r="G564" s="41">
        <f t="shared" si="163"/>
        <v>3113.875</v>
      </c>
      <c r="H564" s="41">
        <f t="shared" si="163"/>
        <v>2989.32</v>
      </c>
      <c r="I564" s="120" t="e">
        <f t="shared" si="154"/>
        <v>#DIV/0!</v>
      </c>
      <c r="J564" s="61">
        <f t="shared" si="164"/>
        <v>96.00000000000001</v>
      </c>
      <c r="K564" s="11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  <c r="V564" s="110"/>
      <c r="W564" s="110"/>
      <c r="X564" s="110"/>
      <c r="Y564" s="110"/>
      <c r="Z564" s="110"/>
      <c r="AA564" s="73"/>
      <c r="AB564" s="121"/>
    </row>
    <row r="565" spans="1:28" s="17" customFormat="1" ht="31.5" outlineLevel="5">
      <c r="A565" s="23" t="s">
        <v>92</v>
      </c>
      <c r="B565" s="24" t="s">
        <v>369</v>
      </c>
      <c r="C565" s="24" t="s">
        <v>413</v>
      </c>
      <c r="D565" s="24" t="s">
        <v>93</v>
      </c>
      <c r="E565" s="24"/>
      <c r="F565" s="42">
        <v>0</v>
      </c>
      <c r="G565" s="42">
        <v>3113.875</v>
      </c>
      <c r="H565" s="42">
        <v>2989.32</v>
      </c>
      <c r="I565" s="120" t="e">
        <f t="shared" si="154"/>
        <v>#DIV/0!</v>
      </c>
      <c r="J565" s="61">
        <f t="shared" si="164"/>
        <v>96.00000000000001</v>
      </c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  <c r="W565" s="110"/>
      <c r="X565" s="110"/>
      <c r="Y565" s="110"/>
      <c r="Z565" s="110"/>
      <c r="AA565" s="73"/>
      <c r="AB565" s="121"/>
    </row>
    <row r="566" spans="1:28" s="17" customFormat="1" ht="63" outlineLevel="5">
      <c r="A566" s="30" t="s">
        <v>454</v>
      </c>
      <c r="B566" s="14" t="s">
        <v>369</v>
      </c>
      <c r="C566" s="14" t="s">
        <v>452</v>
      </c>
      <c r="D566" s="14" t="s">
        <v>5</v>
      </c>
      <c r="E566" s="14"/>
      <c r="F566" s="40">
        <f aca="true" t="shared" si="165" ref="F566:H567">F567</f>
        <v>2000</v>
      </c>
      <c r="G566" s="40">
        <f t="shared" si="165"/>
        <v>2000</v>
      </c>
      <c r="H566" s="40">
        <f t="shared" si="165"/>
        <v>2000</v>
      </c>
      <c r="I566" s="120">
        <f t="shared" si="154"/>
        <v>100</v>
      </c>
      <c r="J566" s="61">
        <f t="shared" si="164"/>
        <v>100</v>
      </c>
      <c r="K566" s="11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  <c r="V566" s="110"/>
      <c r="W566" s="110"/>
      <c r="X566" s="110"/>
      <c r="Y566" s="110"/>
      <c r="Z566" s="110"/>
      <c r="AA566" s="73"/>
      <c r="AB566" s="121"/>
    </row>
    <row r="567" spans="1:28" s="17" customFormat="1" ht="15.75" outlineLevel="5">
      <c r="A567" s="5" t="s">
        <v>317</v>
      </c>
      <c r="B567" s="6" t="s">
        <v>369</v>
      </c>
      <c r="C567" s="6" t="s">
        <v>452</v>
      </c>
      <c r="D567" s="6" t="s">
        <v>316</v>
      </c>
      <c r="E567" s="6"/>
      <c r="F567" s="41">
        <f t="shared" si="165"/>
        <v>2000</v>
      </c>
      <c r="G567" s="41">
        <f t="shared" si="165"/>
        <v>2000</v>
      </c>
      <c r="H567" s="41">
        <f t="shared" si="165"/>
        <v>2000</v>
      </c>
      <c r="I567" s="120">
        <f t="shared" si="154"/>
        <v>100</v>
      </c>
      <c r="J567" s="61">
        <f t="shared" si="164"/>
        <v>100</v>
      </c>
      <c r="K567" s="110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  <c r="Z567" s="110"/>
      <c r="AA567" s="73"/>
      <c r="AB567" s="121"/>
    </row>
    <row r="568" spans="1:28" s="17" customFormat="1" ht="63" outlineLevel="5">
      <c r="A568" s="23" t="s">
        <v>318</v>
      </c>
      <c r="B568" s="24" t="s">
        <v>369</v>
      </c>
      <c r="C568" s="24" t="s">
        <v>452</v>
      </c>
      <c r="D568" s="24" t="s">
        <v>315</v>
      </c>
      <c r="E568" s="24"/>
      <c r="F568" s="42">
        <v>2000</v>
      </c>
      <c r="G568" s="42">
        <v>2000</v>
      </c>
      <c r="H568" s="42">
        <v>2000</v>
      </c>
      <c r="I568" s="120">
        <f t="shared" si="154"/>
        <v>100</v>
      </c>
      <c r="J568" s="61">
        <f t="shared" si="164"/>
        <v>100</v>
      </c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  <c r="W568" s="110"/>
      <c r="X568" s="110"/>
      <c r="Y568" s="110"/>
      <c r="Z568" s="110"/>
      <c r="AA568" s="73"/>
      <c r="AB568" s="121"/>
    </row>
    <row r="569" spans="1:28" s="17" customFormat="1" ht="37.5" customHeight="1" outlineLevel="5">
      <c r="A569" s="30" t="s">
        <v>387</v>
      </c>
      <c r="B569" s="14" t="s">
        <v>369</v>
      </c>
      <c r="C569" s="14" t="s">
        <v>453</v>
      </c>
      <c r="D569" s="14" t="s">
        <v>5</v>
      </c>
      <c r="E569" s="14"/>
      <c r="F569" s="40">
        <f aca="true" t="shared" si="166" ref="F569:H570">F570</f>
        <v>0</v>
      </c>
      <c r="G569" s="40">
        <f t="shared" si="166"/>
        <v>982.31757</v>
      </c>
      <c r="H569" s="40">
        <f t="shared" si="166"/>
        <v>982.318</v>
      </c>
      <c r="I569" s="120" t="e">
        <f t="shared" si="154"/>
        <v>#DIV/0!</v>
      </c>
      <c r="J569" s="61">
        <f t="shared" si="164"/>
        <v>100.00004377403124</v>
      </c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110"/>
      <c r="W569" s="110"/>
      <c r="X569" s="110"/>
      <c r="Y569" s="110"/>
      <c r="Z569" s="110"/>
      <c r="AA569" s="73"/>
      <c r="AB569" s="121"/>
    </row>
    <row r="570" spans="1:28" s="17" customFormat="1" ht="15.75" outlineLevel="5">
      <c r="A570" s="5" t="s">
        <v>317</v>
      </c>
      <c r="B570" s="6" t="s">
        <v>369</v>
      </c>
      <c r="C570" s="6" t="s">
        <v>453</v>
      </c>
      <c r="D570" s="6" t="s">
        <v>316</v>
      </c>
      <c r="E570" s="6"/>
      <c r="F570" s="41">
        <f t="shared" si="166"/>
        <v>0</v>
      </c>
      <c r="G570" s="41">
        <f t="shared" si="166"/>
        <v>982.31757</v>
      </c>
      <c r="H570" s="41">
        <f t="shared" si="166"/>
        <v>982.318</v>
      </c>
      <c r="I570" s="120" t="e">
        <f t="shared" si="154"/>
        <v>#DIV/0!</v>
      </c>
      <c r="J570" s="61">
        <f t="shared" si="164"/>
        <v>100.00004377403124</v>
      </c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  <c r="W570" s="110"/>
      <c r="X570" s="110"/>
      <c r="Y570" s="110"/>
      <c r="Z570" s="110"/>
      <c r="AA570" s="73"/>
      <c r="AB570" s="121"/>
    </row>
    <row r="571" spans="1:28" s="17" customFormat="1" ht="63" outlineLevel="5">
      <c r="A571" s="23" t="s">
        <v>318</v>
      </c>
      <c r="B571" s="24" t="s">
        <v>369</v>
      </c>
      <c r="C571" s="24" t="s">
        <v>453</v>
      </c>
      <c r="D571" s="24" t="s">
        <v>315</v>
      </c>
      <c r="E571" s="24"/>
      <c r="F571" s="42">
        <v>0</v>
      </c>
      <c r="G571" s="42">
        <v>982.31757</v>
      </c>
      <c r="H571" s="42">
        <v>982.318</v>
      </c>
      <c r="I571" s="120" t="e">
        <f t="shared" si="154"/>
        <v>#DIV/0!</v>
      </c>
      <c r="J571" s="61">
        <f t="shared" si="164"/>
        <v>100.00004377403124</v>
      </c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  <c r="W571" s="110"/>
      <c r="X571" s="110"/>
      <c r="Y571" s="110"/>
      <c r="Z571" s="110"/>
      <c r="AA571" s="73"/>
      <c r="AB571" s="121"/>
    </row>
    <row r="572" spans="1:28" s="17" customFormat="1" ht="31.5" outlineLevel="5">
      <c r="A572" s="12" t="s">
        <v>72</v>
      </c>
      <c r="B572" s="13" t="s">
        <v>73</v>
      </c>
      <c r="C572" s="13" t="s">
        <v>230</v>
      </c>
      <c r="D572" s="13" t="s">
        <v>5</v>
      </c>
      <c r="E572" s="13"/>
      <c r="F572" s="38">
        <f aca="true" t="shared" si="167" ref="F572:G577">F573</f>
        <v>2200</v>
      </c>
      <c r="G572" s="38">
        <f t="shared" si="167"/>
        <v>2880</v>
      </c>
      <c r="H572" s="38">
        <f aca="true" t="shared" si="168" ref="H572:H577">H573</f>
        <v>2880</v>
      </c>
      <c r="I572" s="120">
        <f t="shared" si="154"/>
        <v>130.9090909090909</v>
      </c>
      <c r="J572" s="61">
        <f t="shared" si="164"/>
        <v>100</v>
      </c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  <c r="V572" s="110"/>
      <c r="W572" s="110"/>
      <c r="X572" s="110"/>
      <c r="Y572" s="110"/>
      <c r="Z572" s="110"/>
      <c r="AA572" s="73"/>
      <c r="AB572" s="121"/>
    </row>
    <row r="573" spans="1:28" s="17" customFormat="1" ht="31.5" customHeight="1" outlineLevel="5">
      <c r="A573" s="37" t="s">
        <v>48</v>
      </c>
      <c r="B573" s="22" t="s">
        <v>74</v>
      </c>
      <c r="C573" s="22" t="s">
        <v>288</v>
      </c>
      <c r="D573" s="22" t="s">
        <v>5</v>
      </c>
      <c r="E573" s="22"/>
      <c r="F573" s="45">
        <f t="shared" si="167"/>
        <v>2200</v>
      </c>
      <c r="G573" s="45">
        <f t="shared" si="167"/>
        <v>2880</v>
      </c>
      <c r="H573" s="45">
        <f t="shared" si="168"/>
        <v>2880</v>
      </c>
      <c r="I573" s="120">
        <f t="shared" si="154"/>
        <v>130.9090909090909</v>
      </c>
      <c r="J573" s="61">
        <f t="shared" si="164"/>
        <v>100</v>
      </c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  <c r="W573" s="110"/>
      <c r="X573" s="110"/>
      <c r="Y573" s="110"/>
      <c r="Z573" s="110"/>
      <c r="AA573" s="73"/>
      <c r="AB573" s="121"/>
    </row>
    <row r="574" spans="1:28" s="17" customFormat="1" ht="31.5" customHeight="1" outlineLevel="5">
      <c r="A574" s="15" t="s">
        <v>128</v>
      </c>
      <c r="B574" s="8" t="s">
        <v>74</v>
      </c>
      <c r="C574" s="8" t="s">
        <v>231</v>
      </c>
      <c r="D574" s="8" t="s">
        <v>5</v>
      </c>
      <c r="E574" s="8"/>
      <c r="F574" s="39">
        <f t="shared" si="167"/>
        <v>2200</v>
      </c>
      <c r="G574" s="39">
        <f t="shared" si="167"/>
        <v>2880</v>
      </c>
      <c r="H574" s="39">
        <f t="shared" si="168"/>
        <v>2880</v>
      </c>
      <c r="I574" s="120">
        <f t="shared" si="154"/>
        <v>130.9090909090909</v>
      </c>
      <c r="J574" s="61">
        <f t="shared" si="164"/>
        <v>100</v>
      </c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  <c r="W574" s="110"/>
      <c r="X574" s="110"/>
      <c r="Y574" s="110"/>
      <c r="Z574" s="110"/>
      <c r="AA574" s="73"/>
      <c r="AB574" s="121"/>
    </row>
    <row r="575" spans="1:28" s="17" customFormat="1" ht="47.25" outlineLevel="5">
      <c r="A575" s="15" t="s">
        <v>130</v>
      </c>
      <c r="B575" s="8" t="s">
        <v>74</v>
      </c>
      <c r="C575" s="8" t="s">
        <v>232</v>
      </c>
      <c r="D575" s="8" t="s">
        <v>5</v>
      </c>
      <c r="E575" s="8"/>
      <c r="F575" s="39">
        <f t="shared" si="167"/>
        <v>2200</v>
      </c>
      <c r="G575" s="39">
        <f t="shared" si="167"/>
        <v>2880</v>
      </c>
      <c r="H575" s="39">
        <f t="shared" si="168"/>
        <v>2880</v>
      </c>
      <c r="I575" s="120">
        <f t="shared" si="154"/>
        <v>130.9090909090909</v>
      </c>
      <c r="J575" s="61">
        <f t="shared" si="164"/>
        <v>100</v>
      </c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  <c r="AA575" s="73"/>
      <c r="AB575" s="121"/>
    </row>
    <row r="576" spans="1:28" s="17" customFormat="1" ht="47.25" outlineLevel="5">
      <c r="A576" s="30" t="s">
        <v>173</v>
      </c>
      <c r="B576" s="14" t="s">
        <v>74</v>
      </c>
      <c r="C576" s="14" t="s">
        <v>450</v>
      </c>
      <c r="D576" s="14" t="s">
        <v>5</v>
      </c>
      <c r="E576" s="14"/>
      <c r="F576" s="40">
        <f t="shared" si="167"/>
        <v>2200</v>
      </c>
      <c r="G576" s="40">
        <f t="shared" si="167"/>
        <v>2880</v>
      </c>
      <c r="H576" s="40">
        <f t="shared" si="168"/>
        <v>2880</v>
      </c>
      <c r="I576" s="120">
        <f t="shared" si="154"/>
        <v>130.9090909090909</v>
      </c>
      <c r="J576" s="61">
        <f t="shared" si="164"/>
        <v>100</v>
      </c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  <c r="Z576" s="110"/>
      <c r="AA576" s="73"/>
      <c r="AB576" s="121"/>
    </row>
    <row r="577" spans="1:28" s="17" customFormat="1" ht="15.75" outlineLevel="5">
      <c r="A577" s="5" t="s">
        <v>113</v>
      </c>
      <c r="B577" s="6" t="s">
        <v>74</v>
      </c>
      <c r="C577" s="6" t="s">
        <v>450</v>
      </c>
      <c r="D577" s="6" t="s">
        <v>114</v>
      </c>
      <c r="E577" s="6"/>
      <c r="F577" s="41">
        <f t="shared" si="167"/>
        <v>2200</v>
      </c>
      <c r="G577" s="41">
        <f t="shared" si="167"/>
        <v>2880</v>
      </c>
      <c r="H577" s="41">
        <f t="shared" si="168"/>
        <v>2880</v>
      </c>
      <c r="I577" s="120">
        <f t="shared" si="154"/>
        <v>130.9090909090909</v>
      </c>
      <c r="J577" s="61">
        <f t="shared" si="164"/>
        <v>100</v>
      </c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  <c r="W577" s="110"/>
      <c r="X577" s="110"/>
      <c r="Y577" s="110"/>
      <c r="Z577" s="110"/>
      <c r="AA577" s="73"/>
      <c r="AB577" s="121"/>
    </row>
    <row r="578" spans="1:28" s="17" customFormat="1" ht="78.75" outlineLevel="5">
      <c r="A578" s="27" t="s">
        <v>187</v>
      </c>
      <c r="B578" s="24" t="s">
        <v>74</v>
      </c>
      <c r="C578" s="24" t="s">
        <v>450</v>
      </c>
      <c r="D578" s="24" t="s">
        <v>82</v>
      </c>
      <c r="E578" s="24"/>
      <c r="F578" s="42">
        <v>2200</v>
      </c>
      <c r="G578" s="42">
        <v>2880</v>
      </c>
      <c r="H578" s="42">
        <v>2880</v>
      </c>
      <c r="I578" s="120">
        <f t="shared" si="154"/>
        <v>130.9090909090909</v>
      </c>
      <c r="J578" s="61">
        <f t="shared" si="164"/>
        <v>100</v>
      </c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  <c r="Y578" s="110"/>
      <c r="Z578" s="110"/>
      <c r="AA578" s="73"/>
      <c r="AB578" s="121"/>
    </row>
    <row r="579" spans="1:28" s="17" customFormat="1" ht="47.25" outlineLevel="5">
      <c r="A579" s="12" t="s">
        <v>67</v>
      </c>
      <c r="B579" s="13" t="s">
        <v>68</v>
      </c>
      <c r="C579" s="13" t="s">
        <v>288</v>
      </c>
      <c r="D579" s="13" t="s">
        <v>5</v>
      </c>
      <c r="E579" s="13"/>
      <c r="F579" s="38">
        <f aca="true" t="shared" si="169" ref="F579:H583">F580</f>
        <v>100</v>
      </c>
      <c r="G579" s="38">
        <f t="shared" si="169"/>
        <v>100</v>
      </c>
      <c r="H579" s="38">
        <f t="shared" si="169"/>
        <v>0</v>
      </c>
      <c r="I579" s="120">
        <f t="shared" si="154"/>
        <v>0</v>
      </c>
      <c r="J579" s="61">
        <f t="shared" si="164"/>
        <v>0</v>
      </c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  <c r="W579" s="110"/>
      <c r="X579" s="110"/>
      <c r="Y579" s="110"/>
      <c r="Z579" s="110"/>
      <c r="AA579" s="73"/>
      <c r="AB579" s="121"/>
    </row>
    <row r="580" spans="1:28" s="17" customFormat="1" ht="31.5" outlineLevel="5">
      <c r="A580" s="7" t="s">
        <v>30</v>
      </c>
      <c r="B580" s="8" t="s">
        <v>69</v>
      </c>
      <c r="C580" s="8" t="s">
        <v>288</v>
      </c>
      <c r="D580" s="8" t="s">
        <v>5</v>
      </c>
      <c r="E580" s="8"/>
      <c r="F580" s="39">
        <f t="shared" si="169"/>
        <v>100</v>
      </c>
      <c r="G580" s="39">
        <f t="shared" si="169"/>
        <v>100</v>
      </c>
      <c r="H580" s="39">
        <f t="shared" si="169"/>
        <v>0</v>
      </c>
      <c r="I580" s="120">
        <f t="shared" si="154"/>
        <v>0</v>
      </c>
      <c r="J580" s="61">
        <f t="shared" si="164"/>
        <v>0</v>
      </c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  <c r="V580" s="110"/>
      <c r="W580" s="110"/>
      <c r="X580" s="110"/>
      <c r="Y580" s="110"/>
      <c r="Z580" s="110"/>
      <c r="AA580" s="73"/>
      <c r="AB580" s="121"/>
    </row>
    <row r="581" spans="1:28" s="17" customFormat="1" ht="47.25" outlineLevel="5">
      <c r="A581" s="15" t="s">
        <v>128</v>
      </c>
      <c r="B581" s="8" t="s">
        <v>69</v>
      </c>
      <c r="C581" s="8" t="s">
        <v>231</v>
      </c>
      <c r="D581" s="8" t="s">
        <v>5</v>
      </c>
      <c r="E581" s="8"/>
      <c r="F581" s="39">
        <f t="shared" si="169"/>
        <v>100</v>
      </c>
      <c r="G581" s="39">
        <f t="shared" si="169"/>
        <v>100</v>
      </c>
      <c r="H581" s="39">
        <f t="shared" si="169"/>
        <v>0</v>
      </c>
      <c r="I581" s="120">
        <f t="shared" si="154"/>
        <v>0</v>
      </c>
      <c r="J581" s="61">
        <f t="shared" si="164"/>
        <v>0</v>
      </c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  <c r="W581" s="110"/>
      <c r="X581" s="110"/>
      <c r="Y581" s="110"/>
      <c r="Z581" s="110"/>
      <c r="AA581" s="73"/>
      <c r="AB581" s="121"/>
    </row>
    <row r="582" spans="1:28" s="17" customFormat="1" ht="47.25" outlineLevel="5">
      <c r="A582" s="15" t="s">
        <v>130</v>
      </c>
      <c r="B582" s="8" t="s">
        <v>69</v>
      </c>
      <c r="C582" s="8" t="s">
        <v>232</v>
      </c>
      <c r="D582" s="8" t="s">
        <v>5</v>
      </c>
      <c r="E582" s="8"/>
      <c r="F582" s="39">
        <f t="shared" si="169"/>
        <v>100</v>
      </c>
      <c r="G582" s="39">
        <f t="shared" si="169"/>
        <v>100</v>
      </c>
      <c r="H582" s="39">
        <f t="shared" si="169"/>
        <v>0</v>
      </c>
      <c r="I582" s="120">
        <f t="shared" si="154"/>
        <v>0</v>
      </c>
      <c r="J582" s="61">
        <f t="shared" si="164"/>
        <v>0</v>
      </c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  <c r="W582" s="110"/>
      <c r="X582" s="110"/>
      <c r="Y582" s="110"/>
      <c r="Z582" s="110"/>
      <c r="AA582" s="73"/>
      <c r="AB582" s="121"/>
    </row>
    <row r="583" spans="1:28" s="17" customFormat="1" ht="31.5" outlineLevel="5">
      <c r="A583" s="25" t="s">
        <v>174</v>
      </c>
      <c r="B583" s="14" t="s">
        <v>69</v>
      </c>
      <c r="C583" s="14" t="s">
        <v>289</v>
      </c>
      <c r="D583" s="14" t="s">
        <v>5</v>
      </c>
      <c r="E583" s="14"/>
      <c r="F583" s="40">
        <f t="shared" si="169"/>
        <v>100</v>
      </c>
      <c r="G583" s="40">
        <f t="shared" si="169"/>
        <v>100</v>
      </c>
      <c r="H583" s="40">
        <f t="shared" si="169"/>
        <v>0</v>
      </c>
      <c r="I583" s="120">
        <f t="shared" si="154"/>
        <v>0</v>
      </c>
      <c r="J583" s="61">
        <f t="shared" si="164"/>
        <v>0</v>
      </c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110"/>
      <c r="X583" s="110"/>
      <c r="Y583" s="110"/>
      <c r="Z583" s="110"/>
      <c r="AA583" s="73"/>
      <c r="AB583" s="121"/>
    </row>
    <row r="584" spans="1:28" s="17" customFormat="1" ht="15.75" outlineLevel="5">
      <c r="A584" s="47" t="s">
        <v>123</v>
      </c>
      <c r="B584" s="46" t="s">
        <v>69</v>
      </c>
      <c r="C584" s="46" t="s">
        <v>289</v>
      </c>
      <c r="D584" s="46" t="s">
        <v>201</v>
      </c>
      <c r="E584" s="46"/>
      <c r="F584" s="48">
        <v>100</v>
      </c>
      <c r="G584" s="48">
        <v>100</v>
      </c>
      <c r="H584" s="48">
        <v>0</v>
      </c>
      <c r="I584" s="120">
        <f t="shared" si="154"/>
        <v>0</v>
      </c>
      <c r="J584" s="61">
        <f t="shared" si="164"/>
        <v>0</v>
      </c>
      <c r="K584" s="111"/>
      <c r="L584" s="111"/>
      <c r="M584" s="111"/>
      <c r="N584" s="111"/>
      <c r="O584" s="111"/>
      <c r="P584" s="111"/>
      <c r="Q584" s="111"/>
      <c r="R584" s="111"/>
      <c r="S584" s="111"/>
      <c r="T584" s="111"/>
      <c r="U584" s="111"/>
      <c r="V584" s="111"/>
      <c r="W584" s="111"/>
      <c r="X584" s="111"/>
      <c r="Y584" s="111"/>
      <c r="Z584" s="111"/>
      <c r="AA584" s="75"/>
      <c r="AB584" s="121"/>
    </row>
    <row r="585" spans="1:28" s="17" customFormat="1" ht="48" customHeight="1" outlineLevel="5">
      <c r="A585" s="12" t="s">
        <v>77</v>
      </c>
      <c r="B585" s="13" t="s">
        <v>76</v>
      </c>
      <c r="C585" s="13" t="s">
        <v>288</v>
      </c>
      <c r="D585" s="13" t="s">
        <v>5</v>
      </c>
      <c r="E585" s="13"/>
      <c r="F585" s="38">
        <f aca="true" t="shared" si="170" ref="F585:G593">F586</f>
        <v>21210</v>
      </c>
      <c r="G585" s="38">
        <f t="shared" si="170"/>
        <v>21210</v>
      </c>
      <c r="H585" s="38">
        <f aca="true" t="shared" si="171" ref="H585:H593">H586</f>
        <v>21210</v>
      </c>
      <c r="I585" s="120">
        <f t="shared" si="154"/>
        <v>100</v>
      </c>
      <c r="J585" s="61">
        <f t="shared" si="164"/>
        <v>100</v>
      </c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  <c r="W585" s="110"/>
      <c r="X585" s="110"/>
      <c r="Y585" s="110"/>
      <c r="Z585" s="110"/>
      <c r="AA585" s="73"/>
      <c r="AB585" s="121"/>
    </row>
    <row r="586" spans="1:28" s="17" customFormat="1" ht="63" outlineLevel="5">
      <c r="A586" s="15" t="s">
        <v>79</v>
      </c>
      <c r="B586" s="8" t="s">
        <v>78</v>
      </c>
      <c r="C586" s="8" t="s">
        <v>288</v>
      </c>
      <c r="D586" s="8" t="s">
        <v>5</v>
      </c>
      <c r="E586" s="8"/>
      <c r="F586" s="39">
        <f t="shared" si="170"/>
        <v>21210</v>
      </c>
      <c r="G586" s="39">
        <f t="shared" si="170"/>
        <v>21210</v>
      </c>
      <c r="H586" s="39">
        <f t="shared" si="171"/>
        <v>21210</v>
      </c>
      <c r="I586" s="120">
        <f aca="true" t="shared" si="172" ref="I586:I595">H586/F586*100</f>
        <v>100</v>
      </c>
      <c r="J586" s="61">
        <f t="shared" si="164"/>
        <v>100</v>
      </c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  <c r="W586" s="110"/>
      <c r="X586" s="110"/>
      <c r="Y586" s="110"/>
      <c r="Z586" s="110"/>
      <c r="AA586" s="73"/>
      <c r="AB586" s="121"/>
    </row>
    <row r="587" spans="1:28" s="17" customFormat="1" ht="47.25" outlineLevel="5">
      <c r="A587" s="15" t="s">
        <v>128</v>
      </c>
      <c r="B587" s="8" t="s">
        <v>78</v>
      </c>
      <c r="C587" s="8" t="s">
        <v>231</v>
      </c>
      <c r="D587" s="8" t="s">
        <v>5</v>
      </c>
      <c r="E587" s="8"/>
      <c r="F587" s="39">
        <f t="shared" si="170"/>
        <v>21210</v>
      </c>
      <c r="G587" s="39">
        <f t="shared" si="170"/>
        <v>21210</v>
      </c>
      <c r="H587" s="39">
        <f t="shared" si="171"/>
        <v>21210</v>
      </c>
      <c r="I587" s="120">
        <f t="shared" si="172"/>
        <v>100</v>
      </c>
      <c r="J587" s="61">
        <f t="shared" si="164"/>
        <v>100</v>
      </c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  <c r="W587" s="110"/>
      <c r="X587" s="110"/>
      <c r="Y587" s="110"/>
      <c r="Z587" s="110"/>
      <c r="AA587" s="73"/>
      <c r="AB587" s="121"/>
    </row>
    <row r="588" spans="1:28" s="17" customFormat="1" ht="47.25" outlineLevel="5">
      <c r="A588" s="15" t="s">
        <v>130</v>
      </c>
      <c r="B588" s="8" t="s">
        <v>78</v>
      </c>
      <c r="C588" s="8" t="s">
        <v>232</v>
      </c>
      <c r="D588" s="8" t="s">
        <v>5</v>
      </c>
      <c r="E588" s="8"/>
      <c r="F588" s="39">
        <f>F589+F592</f>
        <v>21210</v>
      </c>
      <c r="G588" s="39">
        <f>G589+G592</f>
        <v>21210</v>
      </c>
      <c r="H588" s="39">
        <f>H589+H592</f>
        <v>21210</v>
      </c>
      <c r="I588" s="120">
        <f t="shared" si="172"/>
        <v>100</v>
      </c>
      <c r="J588" s="61">
        <f t="shared" si="164"/>
        <v>100</v>
      </c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  <c r="W588" s="110"/>
      <c r="X588" s="110"/>
      <c r="Y588" s="110"/>
      <c r="Z588" s="110"/>
      <c r="AA588" s="73"/>
      <c r="AB588" s="121"/>
    </row>
    <row r="589" spans="1:28" s="17" customFormat="1" ht="78.75" outlineLevel="5">
      <c r="A589" s="5" t="s">
        <v>175</v>
      </c>
      <c r="B589" s="6" t="s">
        <v>78</v>
      </c>
      <c r="C589" s="6" t="s">
        <v>451</v>
      </c>
      <c r="D589" s="6" t="s">
        <v>5</v>
      </c>
      <c r="E589" s="6"/>
      <c r="F589" s="41">
        <f t="shared" si="170"/>
        <v>3396.371</v>
      </c>
      <c r="G589" s="41">
        <f t="shared" si="170"/>
        <v>3396.371</v>
      </c>
      <c r="H589" s="41">
        <f t="shared" si="171"/>
        <v>3396.371</v>
      </c>
      <c r="I589" s="120">
        <f t="shared" si="172"/>
        <v>100</v>
      </c>
      <c r="J589" s="61">
        <f t="shared" si="164"/>
        <v>100</v>
      </c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  <c r="W589" s="110"/>
      <c r="X589" s="110"/>
      <c r="Y589" s="110"/>
      <c r="Z589" s="110"/>
      <c r="AA589" s="73"/>
      <c r="AB589" s="121"/>
    </row>
    <row r="590" spans="1:28" s="17" customFormat="1" ht="15.75" outlineLevel="5">
      <c r="A590" s="5" t="s">
        <v>126</v>
      </c>
      <c r="B590" s="6" t="s">
        <v>78</v>
      </c>
      <c r="C590" s="6" t="s">
        <v>451</v>
      </c>
      <c r="D590" s="6" t="s">
        <v>127</v>
      </c>
      <c r="E590" s="6"/>
      <c r="F590" s="41">
        <f t="shared" si="170"/>
        <v>3396.371</v>
      </c>
      <c r="G590" s="41">
        <f t="shared" si="170"/>
        <v>3396.371</v>
      </c>
      <c r="H590" s="41">
        <f t="shared" si="171"/>
        <v>3396.371</v>
      </c>
      <c r="I590" s="120">
        <f t="shared" si="172"/>
        <v>100</v>
      </c>
      <c r="J590" s="61">
        <f t="shared" si="164"/>
        <v>100</v>
      </c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  <c r="V590" s="110"/>
      <c r="W590" s="110"/>
      <c r="X590" s="110"/>
      <c r="Y590" s="110"/>
      <c r="Z590" s="110"/>
      <c r="AA590" s="73"/>
      <c r="AB590" s="121"/>
    </row>
    <row r="591" spans="1:28" s="17" customFormat="1" ht="31.5" outlineLevel="5">
      <c r="A591" s="23" t="s">
        <v>124</v>
      </c>
      <c r="B591" s="24" t="s">
        <v>78</v>
      </c>
      <c r="C591" s="24" t="s">
        <v>451</v>
      </c>
      <c r="D591" s="24" t="s">
        <v>125</v>
      </c>
      <c r="E591" s="24"/>
      <c r="F591" s="42">
        <v>3396.371</v>
      </c>
      <c r="G591" s="42">
        <v>3396.371</v>
      </c>
      <c r="H591" s="42">
        <v>3396.371</v>
      </c>
      <c r="I591" s="120">
        <f t="shared" si="172"/>
        <v>100</v>
      </c>
      <c r="J591" s="61">
        <f t="shared" si="164"/>
        <v>100</v>
      </c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  <c r="V591" s="110"/>
      <c r="W591" s="110"/>
      <c r="X591" s="110"/>
      <c r="Y591" s="110"/>
      <c r="Z591" s="110"/>
      <c r="AA591" s="73"/>
      <c r="AB591" s="121"/>
    </row>
    <row r="592" spans="1:28" s="17" customFormat="1" ht="78.75" outlineLevel="5">
      <c r="A592" s="5" t="s">
        <v>329</v>
      </c>
      <c r="B592" s="6" t="s">
        <v>78</v>
      </c>
      <c r="C592" s="6" t="s">
        <v>326</v>
      </c>
      <c r="D592" s="6" t="s">
        <v>5</v>
      </c>
      <c r="E592" s="6"/>
      <c r="F592" s="41">
        <f t="shared" si="170"/>
        <v>17813.629</v>
      </c>
      <c r="G592" s="41">
        <f t="shared" si="170"/>
        <v>17813.629</v>
      </c>
      <c r="H592" s="41">
        <f t="shared" si="171"/>
        <v>17813.629</v>
      </c>
      <c r="I592" s="120">
        <f t="shared" si="172"/>
        <v>100</v>
      </c>
      <c r="J592" s="61">
        <f t="shared" si="164"/>
        <v>100</v>
      </c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0"/>
      <c r="W592" s="110"/>
      <c r="X592" s="110"/>
      <c r="Y592" s="110"/>
      <c r="Z592" s="110"/>
      <c r="AA592" s="73"/>
      <c r="AB592" s="121"/>
    </row>
    <row r="593" spans="1:28" s="17" customFormat="1" ht="15.75" outlineLevel="5">
      <c r="A593" s="5" t="s">
        <v>126</v>
      </c>
      <c r="B593" s="6" t="s">
        <v>78</v>
      </c>
      <c r="C593" s="6" t="s">
        <v>326</v>
      </c>
      <c r="D593" s="6" t="s">
        <v>127</v>
      </c>
      <c r="E593" s="6"/>
      <c r="F593" s="41">
        <f t="shared" si="170"/>
        <v>17813.629</v>
      </c>
      <c r="G593" s="41">
        <f t="shared" si="170"/>
        <v>17813.629</v>
      </c>
      <c r="H593" s="41">
        <f t="shared" si="171"/>
        <v>17813.629</v>
      </c>
      <c r="I593" s="120">
        <f t="shared" si="172"/>
        <v>100</v>
      </c>
      <c r="J593" s="61">
        <f t="shared" si="164"/>
        <v>100</v>
      </c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110"/>
      <c r="W593" s="110"/>
      <c r="X593" s="110"/>
      <c r="Y593" s="110"/>
      <c r="Z593" s="110"/>
      <c r="AA593" s="73"/>
      <c r="AB593" s="121"/>
    </row>
    <row r="594" spans="1:28" s="17" customFormat="1" ht="31.5" outlineLevel="5">
      <c r="A594" s="23" t="s">
        <v>124</v>
      </c>
      <c r="B594" s="24" t="s">
        <v>78</v>
      </c>
      <c r="C594" s="24" t="s">
        <v>326</v>
      </c>
      <c r="D594" s="24" t="s">
        <v>125</v>
      </c>
      <c r="E594" s="24"/>
      <c r="F594" s="42">
        <v>17813.629</v>
      </c>
      <c r="G594" s="42">
        <v>17813.629</v>
      </c>
      <c r="H594" s="42">
        <v>17813.629</v>
      </c>
      <c r="I594" s="120">
        <f t="shared" si="172"/>
        <v>100</v>
      </c>
      <c r="J594" s="61">
        <f t="shared" si="164"/>
        <v>100</v>
      </c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110"/>
      <c r="X594" s="110"/>
      <c r="Y594" s="110"/>
      <c r="Z594" s="110"/>
      <c r="AA594" s="73"/>
      <c r="AB594" s="121"/>
    </row>
    <row r="595" spans="1:27" ht="18.75">
      <c r="A595" s="129" t="s">
        <v>24</v>
      </c>
      <c r="B595" s="129"/>
      <c r="C595" s="129"/>
      <c r="D595" s="129"/>
      <c r="E595" s="129"/>
      <c r="F595" s="112">
        <f>F9+F185+F192+F248+F303+F455+F179+F501+F547+F572+F579+F585</f>
        <v>910850.3076499997</v>
      </c>
      <c r="G595" s="112">
        <f>G9+G185+G192+G248+G303+G455+G179+G501+G547+G572+G579+G585</f>
        <v>1172543.5502600002</v>
      </c>
      <c r="H595" s="112">
        <f>H9+H185+H192+H248+H303+H455+H179+H501+H547+H572+H579+H585</f>
        <v>1126738.664</v>
      </c>
      <c r="I595" s="120">
        <f t="shared" si="172"/>
        <v>123.70184810136297</v>
      </c>
      <c r="J595" s="61">
        <f>H595/G595*100</f>
        <v>96.09354499030391</v>
      </c>
      <c r="K595" s="112" t="e">
        <f>#REF!+K501+#REF!+K455+K303+K248+K192+K185+K9</f>
        <v>#REF!</v>
      </c>
      <c r="L595" s="112" t="e">
        <f>#REF!+L501+#REF!+L455+L303+L248+L192+L185+L9</f>
        <v>#REF!</v>
      </c>
      <c r="M595" s="112" t="e">
        <f>#REF!+M501+#REF!+M455+M303+M248+M192+M185+M9</f>
        <v>#REF!</v>
      </c>
      <c r="N595" s="112" t="e">
        <f>#REF!+N501+#REF!+N455+N303+N248+N192+N185+N9</f>
        <v>#REF!</v>
      </c>
      <c r="O595" s="112" t="e">
        <f>#REF!+O501+#REF!+O455+O303+O248+O192+O185+O9</f>
        <v>#REF!</v>
      </c>
      <c r="P595" s="112" t="e">
        <f>#REF!+P501+#REF!+P455+P303+P248+P192+P185+P9</f>
        <v>#REF!</v>
      </c>
      <c r="Q595" s="112" t="e">
        <f>#REF!+Q501+#REF!+Q455+Q303+Q248+Q192+Q185+Q9</f>
        <v>#REF!</v>
      </c>
      <c r="R595" s="112" t="e">
        <f>#REF!+R501+#REF!+R455+R303+R248+R192+R185+R9</f>
        <v>#REF!</v>
      </c>
      <c r="S595" s="112" t="e">
        <f>#REF!+S501+#REF!+S455+S303+S248+S192+S185+S9</f>
        <v>#REF!</v>
      </c>
      <c r="T595" s="112" t="e">
        <f>#REF!+T501+#REF!+T455+T303+T248+T192+T185+T9</f>
        <v>#REF!</v>
      </c>
      <c r="U595" s="112" t="e">
        <f>#REF!+U501+#REF!+U455+U303+U248+U192+U185+U9</f>
        <v>#REF!</v>
      </c>
      <c r="V595" s="112" t="e">
        <f>#REF!+V501+#REF!+V455+V303+V248+V192+V185+V9</f>
        <v>#REF!</v>
      </c>
      <c r="W595" s="112" t="e">
        <f>#REF!+W501+#REF!+W455+W303+W248+W192+W185+W9</f>
        <v>#REF!</v>
      </c>
      <c r="X595" s="112" t="e">
        <f>#REF!+X501+#REF!+X455+X303+X248+X192+X185+X9</f>
        <v>#REF!</v>
      </c>
      <c r="Y595" s="112" t="e">
        <f>#REF!+Y501+#REF!+Y455+Y303+Y248+Y192+Y185+Y9</f>
        <v>#REF!</v>
      </c>
      <c r="Z595" s="112" t="e">
        <f>#REF!+Z501+#REF!+Z455+Z303+Z248+Z192+Z185+Z9</f>
        <v>#REF!</v>
      </c>
      <c r="AA595" s="67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28"/>
      <c r="B597" s="128"/>
      <c r="C597" s="128"/>
      <c r="D597" s="128"/>
      <c r="E597" s="128"/>
      <c r="F597" s="128"/>
      <c r="G597" s="128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8"/>
      <c r="T597" s="128"/>
      <c r="U597" s="128"/>
      <c r="V597" s="128"/>
      <c r="W597" s="128"/>
      <c r="X597" s="128"/>
      <c r="Y597" s="3"/>
      <c r="Z597" s="3"/>
    </row>
    <row r="598" ht="12.75">
      <c r="AE598" s="113">
        <f>SUM(AE18:AE593)</f>
        <v>0</v>
      </c>
    </row>
    <row r="599" ht="12.75">
      <c r="G599" s="60"/>
    </row>
    <row r="600" ht="12.75">
      <c r="G600" s="54"/>
    </row>
    <row r="601" spans="7:29" ht="12.75">
      <c r="G601" s="54"/>
      <c r="AC601" s="59"/>
    </row>
    <row r="602" ht="12.75">
      <c r="G602" s="57"/>
    </row>
    <row r="603" ht="12.75">
      <c r="G603" s="54"/>
    </row>
  </sheetData>
  <sheetProtection/>
  <mergeCells count="11">
    <mergeCell ref="B3:D3"/>
    <mergeCell ref="A5:Z5"/>
    <mergeCell ref="A597:X597"/>
    <mergeCell ref="A595:E595"/>
    <mergeCell ref="A7:Z7"/>
    <mergeCell ref="A6:Z6"/>
    <mergeCell ref="I1:K1"/>
    <mergeCell ref="I2:K2"/>
    <mergeCell ref="I3:K3"/>
    <mergeCell ref="B1:D1"/>
    <mergeCell ref="B2:D2"/>
  </mergeCells>
  <printOptions/>
  <pageMargins left="0.1968503937007874" right="0.1968503937007874" top="0.3937007874015748" bottom="0.3937007874015748" header="0.1968503937007874" footer="0.1968503937007874"/>
  <pageSetup fitToHeight="200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2020-05-22T00:03:09Z</cp:lastPrinted>
  <dcterms:created xsi:type="dcterms:W3CDTF">2008-11-11T04:53:42Z</dcterms:created>
  <dcterms:modified xsi:type="dcterms:W3CDTF">2020-06-26T00:21:29Z</dcterms:modified>
  <cp:category/>
  <cp:version/>
  <cp:contentType/>
  <cp:contentStatus/>
</cp:coreProperties>
</file>